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105" yWindow="45" windowWidth="20730" windowHeight="11760" activeTab="4"/>
  </bookViews>
  <sheets>
    <sheet name="додаток 1" sheetId="1" r:id="rId1"/>
    <sheet name="додаток 2" sheetId="10" r:id="rId2"/>
    <sheet name="додаток 3" sheetId="2" r:id="rId3"/>
    <sheet name="додаток 4" sheetId="4" state="hidden" r:id="rId4"/>
    <sheet name="додаток 5" sheetId="7" r:id="rId5"/>
    <sheet name="Пояснювальна" sheetId="11" r:id="rId6"/>
  </sheets>
  <externalReferences>
    <externalReference r:id="rId7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1" i="11"/>
  <c r="F110"/>
  <c r="C108"/>
  <c r="F107"/>
  <c r="F108"/>
  <c r="F109"/>
  <c r="F106"/>
  <c r="C88"/>
  <c r="E89" l="1"/>
  <c r="F15" i="2" l="1"/>
  <c r="G15"/>
  <c r="H15"/>
  <c r="I15"/>
  <c r="L15"/>
  <c r="M15"/>
  <c r="N15"/>
  <c r="O15"/>
  <c r="E18"/>
  <c r="P18" s="1"/>
  <c r="C86" i="1"/>
  <c r="E15" i="2" l="1"/>
  <c r="F121" i="11"/>
  <c r="C107" l="1"/>
  <c r="E121"/>
  <c r="E82" l="1"/>
  <c r="F82"/>
  <c r="D82"/>
  <c r="C83"/>
  <c r="J38" i="2" l="1"/>
  <c r="I22" i="7"/>
  <c r="G54"/>
  <c r="I55"/>
  <c r="I56"/>
  <c r="I52"/>
  <c r="I51" s="1"/>
  <c r="G51"/>
  <c r="G20"/>
  <c r="G60"/>
  <c r="G68" s="1"/>
  <c r="I62"/>
  <c r="M51" i="1"/>
  <c r="M52"/>
  <c r="M53"/>
  <c r="M55"/>
  <c r="M56"/>
  <c r="M57"/>
  <c r="M58"/>
  <c r="M59"/>
  <c r="M60"/>
  <c r="M61"/>
  <c r="M62"/>
  <c r="M63"/>
  <c r="M64"/>
  <c r="M65"/>
  <c r="M66"/>
  <c r="M67"/>
  <c r="M68"/>
  <c r="M70"/>
  <c r="M74"/>
  <c r="M75"/>
  <c r="M76"/>
  <c r="M77"/>
  <c r="M79"/>
  <c r="M80"/>
  <c r="M85"/>
  <c r="J85"/>
  <c r="J87"/>
  <c r="J84"/>
  <c r="J21"/>
  <c r="J23"/>
  <c r="J26"/>
  <c r="J28"/>
  <c r="J29"/>
  <c r="J32"/>
  <c r="J33"/>
  <c r="J34"/>
  <c r="J35"/>
  <c r="J36"/>
  <c r="J37"/>
  <c r="J38"/>
  <c r="J39"/>
  <c r="J40"/>
  <c r="J41"/>
  <c r="J43"/>
  <c r="J44"/>
  <c r="J46"/>
  <c r="J47"/>
  <c r="J48"/>
  <c r="J49"/>
  <c r="J50"/>
  <c r="J51"/>
  <c r="J52"/>
  <c r="J53"/>
  <c r="J57"/>
  <c r="J59"/>
  <c r="J60"/>
  <c r="J62"/>
  <c r="J63"/>
  <c r="J64"/>
  <c r="J65"/>
  <c r="J67"/>
  <c r="J68"/>
  <c r="J70"/>
  <c r="J71"/>
  <c r="J72"/>
  <c r="J73"/>
  <c r="J74"/>
  <c r="J75"/>
  <c r="J76"/>
  <c r="J77"/>
  <c r="J78"/>
  <c r="J79"/>
  <c r="J80"/>
  <c r="J14"/>
  <c r="K88"/>
  <c r="N88"/>
  <c r="I88"/>
  <c r="K81"/>
  <c r="L81"/>
  <c r="L88" s="1"/>
  <c r="N81"/>
  <c r="I81"/>
  <c r="K50" i="2" l="1"/>
  <c r="O50" s="1"/>
  <c r="J50" s="1"/>
  <c r="P50" s="1"/>
  <c r="G66" i="7"/>
  <c r="I67"/>
  <c r="I66" s="1"/>
  <c r="L46" i="2"/>
  <c r="M46"/>
  <c r="N46"/>
  <c r="E46"/>
  <c r="F46"/>
  <c r="G46"/>
  <c r="H46"/>
  <c r="I46"/>
  <c r="E83" i="1"/>
  <c r="F83"/>
  <c r="D83"/>
  <c r="C85"/>
  <c r="I68" i="7" l="1"/>
  <c r="O21" i="4"/>
  <c r="I64" i="7"/>
  <c r="J29" i="2" l="1"/>
  <c r="J16"/>
  <c r="J15" s="1"/>
  <c r="F56"/>
  <c r="G56"/>
  <c r="H56"/>
  <c r="I56"/>
  <c r="L56"/>
  <c r="M56"/>
  <c r="N56"/>
  <c r="K58"/>
  <c r="K56" s="1"/>
  <c r="O58" l="1"/>
  <c r="O56" s="1"/>
  <c r="J58"/>
  <c r="D121" i="11"/>
  <c r="C120"/>
  <c r="C119"/>
  <c r="C118"/>
  <c r="C117"/>
  <c r="C116"/>
  <c r="C115"/>
  <c r="C114"/>
  <c r="C113"/>
  <c r="C112"/>
  <c r="C111"/>
  <c r="C110"/>
  <c r="C109"/>
  <c r="C106"/>
  <c r="C105"/>
  <c r="C104"/>
  <c r="C103"/>
  <c r="C102"/>
  <c r="C101"/>
  <c r="C100"/>
  <c r="C99"/>
  <c r="C98"/>
  <c r="C97"/>
  <c r="C96"/>
  <c r="C95"/>
  <c r="F89"/>
  <c r="C86"/>
  <c r="C85"/>
  <c r="C84"/>
  <c r="C81"/>
  <c r="E80"/>
  <c r="C80" s="1"/>
  <c r="C79"/>
  <c r="C78"/>
  <c r="C77"/>
  <c r="F76"/>
  <c r="E76"/>
  <c r="D76"/>
  <c r="C75"/>
  <c r="C74"/>
  <c r="C73"/>
  <c r="C72"/>
  <c r="F71"/>
  <c r="E71"/>
  <c r="D71"/>
  <c r="D70"/>
  <c r="E69"/>
  <c r="C69" s="1"/>
  <c r="C68"/>
  <c r="F67"/>
  <c r="D67"/>
  <c r="C66"/>
  <c r="C65"/>
  <c r="F64"/>
  <c r="E64"/>
  <c r="D64"/>
  <c r="C63"/>
  <c r="C62"/>
  <c r="C61"/>
  <c r="C60"/>
  <c r="D59"/>
  <c r="C58"/>
  <c r="C57"/>
  <c r="D56"/>
  <c r="C56" s="1"/>
  <c r="C55"/>
  <c r="F54"/>
  <c r="F53" s="1"/>
  <c r="E54"/>
  <c r="E53" s="1"/>
  <c r="D54"/>
  <c r="C51"/>
  <c r="C50"/>
  <c r="C49"/>
  <c r="F48"/>
  <c r="F47" s="1"/>
  <c r="E48"/>
  <c r="E47" s="1"/>
  <c r="D48"/>
  <c r="C46"/>
  <c r="C45"/>
  <c r="C44"/>
  <c r="F43"/>
  <c r="E43"/>
  <c r="D43"/>
  <c r="C42"/>
  <c r="C41"/>
  <c r="F40"/>
  <c r="F28" s="1"/>
  <c r="E40"/>
  <c r="D40"/>
  <c r="C39"/>
  <c r="C38"/>
  <c r="C37"/>
  <c r="C36"/>
  <c r="C35"/>
  <c r="C34"/>
  <c r="C33"/>
  <c r="C32"/>
  <c r="C31"/>
  <c r="C30"/>
  <c r="F29"/>
  <c r="E29"/>
  <c r="E28" s="1"/>
  <c r="D29"/>
  <c r="C27"/>
  <c r="C26"/>
  <c r="F25"/>
  <c r="E25"/>
  <c r="C25" s="1"/>
  <c r="C24"/>
  <c r="F23"/>
  <c r="E23"/>
  <c r="D23"/>
  <c r="C23" s="1"/>
  <c r="D22"/>
  <c r="D21"/>
  <c r="C21" s="1"/>
  <c r="C20"/>
  <c r="C19"/>
  <c r="C18"/>
  <c r="F17"/>
  <c r="F16" s="1"/>
  <c r="E17"/>
  <c r="E16" s="1"/>
  <c r="D15"/>
  <c r="C15" s="1"/>
  <c r="D14"/>
  <c r="F13"/>
  <c r="E13"/>
  <c r="E12" s="1"/>
  <c r="F12"/>
  <c r="C11"/>
  <c r="F10"/>
  <c r="E10"/>
  <c r="D10"/>
  <c r="C76" l="1"/>
  <c r="F70"/>
  <c r="F52" s="1"/>
  <c r="C54"/>
  <c r="C64"/>
  <c r="E22"/>
  <c r="C22" s="1"/>
  <c r="C40"/>
  <c r="C43"/>
  <c r="F22"/>
  <c r="C29"/>
  <c r="C48"/>
  <c r="D13"/>
  <c r="D12" s="1"/>
  <c r="C12" s="1"/>
  <c r="C14"/>
  <c r="E9"/>
  <c r="D47"/>
  <c r="D53"/>
  <c r="C53" s="1"/>
  <c r="F9"/>
  <c r="C10"/>
  <c r="C121"/>
  <c r="C59"/>
  <c r="J56" i="2"/>
  <c r="P58"/>
  <c r="C89" i="11"/>
  <c r="D52"/>
  <c r="C71"/>
  <c r="C82"/>
  <c r="E70"/>
  <c r="C70" s="1"/>
  <c r="C47"/>
  <c r="D17"/>
  <c r="D28"/>
  <c r="C28" s="1"/>
  <c r="E67"/>
  <c r="C67" s="1"/>
  <c r="F87" l="1"/>
  <c r="C13"/>
  <c r="E52"/>
  <c r="E87" s="1"/>
  <c r="D16"/>
  <c r="C17"/>
  <c r="C52" l="1"/>
  <c r="C16"/>
  <c r="D9"/>
  <c r="D87" l="1"/>
  <c r="C87" s="1"/>
  <c r="C9"/>
  <c r="I61" i="7" l="1"/>
  <c r="I60"/>
  <c r="I47"/>
  <c r="I46" s="1"/>
  <c r="G46"/>
  <c r="K49" i="2" s="1"/>
  <c r="O49" s="1"/>
  <c r="J49" s="1"/>
  <c r="P49" s="1"/>
  <c r="I44" i="7" l="1"/>
  <c r="G43"/>
  <c r="G29"/>
  <c r="I27"/>
  <c r="I28"/>
  <c r="I30"/>
  <c r="I25"/>
  <c r="I26"/>
  <c r="F38" i="10"/>
  <c r="E38"/>
  <c r="D38"/>
  <c r="C38" s="1"/>
  <c r="F26"/>
  <c r="E26"/>
  <c r="C26" s="1"/>
  <c r="D26"/>
  <c r="C27"/>
  <c r="I29" i="7" l="1"/>
  <c r="G32"/>
  <c r="I43"/>
  <c r="C76" i="1"/>
  <c r="C77"/>
  <c r="E73"/>
  <c r="E44" i="2" l="1"/>
  <c r="I21" i="7" l="1"/>
  <c r="C52" i="1" l="1"/>
  <c r="C84"/>
  <c r="D42"/>
  <c r="C44"/>
  <c r="D20"/>
  <c r="D22"/>
  <c r="F21" i="4"/>
  <c r="G21"/>
  <c r="D19" i="1" l="1"/>
  <c r="I35" i="7"/>
  <c r="G58" l="1"/>
  <c r="I16"/>
  <c r="I15" s="1"/>
  <c r="I18" s="1"/>
  <c r="K21" i="2" s="1"/>
  <c r="G37" i="7"/>
  <c r="G34" s="1"/>
  <c r="K47" i="2" s="1"/>
  <c r="I24" i="7"/>
  <c r="I36"/>
  <c r="I38"/>
  <c r="I39"/>
  <c r="I41"/>
  <c r="K54" i="2" s="1"/>
  <c r="I57" i="7"/>
  <c r="I54" s="1"/>
  <c r="I23"/>
  <c r="E57" i="2"/>
  <c r="P57" s="1"/>
  <c r="E47"/>
  <c r="G49" i="7" l="1"/>
  <c r="G14" s="1"/>
  <c r="K48" i="2"/>
  <c r="O48" s="1"/>
  <c r="K35"/>
  <c r="K52"/>
  <c r="O54"/>
  <c r="J54" s="1"/>
  <c r="J52" s="1"/>
  <c r="K20"/>
  <c r="S19" i="4"/>
  <c r="S20"/>
  <c r="S18"/>
  <c r="D21"/>
  <c r="E21"/>
  <c r="H21"/>
  <c r="I21"/>
  <c r="J21"/>
  <c r="L21"/>
  <c r="M21"/>
  <c r="N21"/>
  <c r="P21"/>
  <c r="Q21"/>
  <c r="R21"/>
  <c r="C21"/>
  <c r="K19"/>
  <c r="K21" s="1"/>
  <c r="K46" i="2" l="1"/>
  <c r="S21" i="4"/>
  <c r="J33" i="2" l="1"/>
  <c r="J32" s="1"/>
  <c r="E33"/>
  <c r="O32"/>
  <c r="N32"/>
  <c r="M32"/>
  <c r="L32"/>
  <c r="H32"/>
  <c r="G32"/>
  <c r="F32"/>
  <c r="F28"/>
  <c r="G28"/>
  <c r="H28"/>
  <c r="I28"/>
  <c r="K28"/>
  <c r="L28"/>
  <c r="M28"/>
  <c r="N28"/>
  <c r="O28"/>
  <c r="J30"/>
  <c r="E30"/>
  <c r="J40"/>
  <c r="J39"/>
  <c r="O75"/>
  <c r="J37"/>
  <c r="J36"/>
  <c r="D61" i="1"/>
  <c r="C62"/>
  <c r="C63"/>
  <c r="P33" i="2" l="1"/>
  <c r="P32" s="1"/>
  <c r="E32"/>
  <c r="P30"/>
  <c r="J28"/>
  <c r="J25"/>
  <c r="J66"/>
  <c r="F52"/>
  <c r="G52"/>
  <c r="H52"/>
  <c r="I52"/>
  <c r="L52"/>
  <c r="M52"/>
  <c r="N52"/>
  <c r="J53"/>
  <c r="E53"/>
  <c r="E54"/>
  <c r="P53" l="1"/>
  <c r="E52"/>
  <c r="E36" l="1"/>
  <c r="E37"/>
  <c r="E38"/>
  <c r="E29"/>
  <c r="E28" s="1"/>
  <c r="J17"/>
  <c r="E17"/>
  <c r="D58" i="1"/>
  <c r="C59"/>
  <c r="C60"/>
  <c r="E27"/>
  <c r="F27"/>
  <c r="D27"/>
  <c r="E25"/>
  <c r="F25"/>
  <c r="D25"/>
  <c r="C26"/>
  <c r="C28"/>
  <c r="F35" i="2"/>
  <c r="G35"/>
  <c r="H35"/>
  <c r="I35"/>
  <c r="L35"/>
  <c r="M35"/>
  <c r="N35"/>
  <c r="J73"/>
  <c r="N72"/>
  <c r="M72"/>
  <c r="L72"/>
  <c r="H72"/>
  <c r="G72"/>
  <c r="F72"/>
  <c r="E72"/>
  <c r="J21"/>
  <c r="E16"/>
  <c r="E24" i="1" l="1"/>
  <c r="F24"/>
  <c r="P29" i="2"/>
  <c r="P28" s="1"/>
  <c r="P17"/>
  <c r="C58" i="1"/>
  <c r="D24"/>
  <c r="C27"/>
  <c r="C25"/>
  <c r="O72" i="2"/>
  <c r="J72"/>
  <c r="P73"/>
  <c r="P72" s="1"/>
  <c r="J69"/>
  <c r="G15" i="7"/>
  <c r="G18" s="1"/>
  <c r="E62" i="2"/>
  <c r="I58" i="7" l="1"/>
  <c r="I37"/>
  <c r="E66" i="2"/>
  <c r="P66" s="1"/>
  <c r="P65" s="1"/>
  <c r="O65"/>
  <c r="N65"/>
  <c r="M65"/>
  <c r="L65"/>
  <c r="J65"/>
  <c r="H65"/>
  <c r="G65"/>
  <c r="F65"/>
  <c r="I34" i="7" l="1"/>
  <c r="I49" s="1"/>
  <c r="K16" i="2"/>
  <c r="K15" s="1"/>
  <c r="O35"/>
  <c r="P38"/>
  <c r="E65"/>
  <c r="J62" l="1"/>
  <c r="P37" l="1"/>
  <c r="C61" i="1"/>
  <c r="C64"/>
  <c r="C65"/>
  <c r="J63" i="2"/>
  <c r="J61" s="1"/>
  <c r="J76"/>
  <c r="J77"/>
  <c r="F75"/>
  <c r="G75"/>
  <c r="H75"/>
  <c r="I75"/>
  <c r="I81" s="1"/>
  <c r="I14" s="1"/>
  <c r="L75"/>
  <c r="M75"/>
  <c r="N75"/>
  <c r="E76"/>
  <c r="D56" i="1"/>
  <c r="D55" s="1"/>
  <c r="C29" i="10"/>
  <c r="C79" i="1"/>
  <c r="M20" i="2"/>
  <c r="N20"/>
  <c r="O20"/>
  <c r="J20"/>
  <c r="G23"/>
  <c r="H23"/>
  <c r="J23"/>
  <c r="L23"/>
  <c r="M23"/>
  <c r="N23"/>
  <c r="O23"/>
  <c r="E24"/>
  <c r="P24" s="1"/>
  <c r="E25"/>
  <c r="P25" s="1"/>
  <c r="E26"/>
  <c r="P26" s="1"/>
  <c r="P36"/>
  <c r="E40"/>
  <c r="E41"/>
  <c r="P41" s="1"/>
  <c r="J43"/>
  <c r="L43"/>
  <c r="M43"/>
  <c r="N43"/>
  <c r="O43"/>
  <c r="H43"/>
  <c r="O52"/>
  <c r="G61"/>
  <c r="H61"/>
  <c r="L61"/>
  <c r="M61"/>
  <c r="N61"/>
  <c r="O61"/>
  <c r="P62"/>
  <c r="F61"/>
  <c r="G68"/>
  <c r="H68"/>
  <c r="L68"/>
  <c r="M68"/>
  <c r="N68"/>
  <c r="P69"/>
  <c r="E70"/>
  <c r="E78"/>
  <c r="F78" i="1"/>
  <c r="D78"/>
  <c r="F34" i="10"/>
  <c r="E34"/>
  <c r="D34"/>
  <c r="C34"/>
  <c r="F18"/>
  <c r="E18"/>
  <c r="D18"/>
  <c r="C18"/>
  <c r="M81" i="2" l="1"/>
  <c r="M14" s="1"/>
  <c r="N81"/>
  <c r="N14" s="1"/>
  <c r="P76"/>
  <c r="E63"/>
  <c r="P63" s="1"/>
  <c r="P61" s="1"/>
  <c r="E48"/>
  <c r="E59"/>
  <c r="E56" s="1"/>
  <c r="E77"/>
  <c r="E39"/>
  <c r="F23"/>
  <c r="E68"/>
  <c r="F68"/>
  <c r="J35"/>
  <c r="L20"/>
  <c r="L81" s="1"/>
  <c r="L14" s="1"/>
  <c r="E23"/>
  <c r="P59" l="1"/>
  <c r="P56" s="1"/>
  <c r="P16"/>
  <c r="P15" s="1"/>
  <c r="P39"/>
  <c r="E35"/>
  <c r="P23"/>
  <c r="P77"/>
  <c r="E75"/>
  <c r="E61"/>
  <c r="J78"/>
  <c r="J75" s="1"/>
  <c r="P54"/>
  <c r="P52" s="1"/>
  <c r="P40"/>
  <c r="D73" i="1"/>
  <c r="C73" s="1"/>
  <c r="E56"/>
  <c r="E55" s="1"/>
  <c r="F56"/>
  <c r="F55" s="1"/>
  <c r="E66"/>
  <c r="F66"/>
  <c r="F69"/>
  <c r="F73"/>
  <c r="F72" s="1"/>
  <c r="E82"/>
  <c r="F82"/>
  <c r="E50"/>
  <c r="E49" s="1"/>
  <c r="F50"/>
  <c r="F49" s="1"/>
  <c r="E45"/>
  <c r="F45"/>
  <c r="E42"/>
  <c r="F42"/>
  <c r="E31"/>
  <c r="F31"/>
  <c r="E20"/>
  <c r="E19" s="1"/>
  <c r="F20"/>
  <c r="F19" s="1"/>
  <c r="E16"/>
  <c r="E15" s="1"/>
  <c r="F16"/>
  <c r="F15" s="1"/>
  <c r="E13"/>
  <c r="F13"/>
  <c r="P35" i="2" l="1"/>
  <c r="P78"/>
  <c r="P75" s="1"/>
  <c r="F54" i="1"/>
  <c r="D72"/>
  <c r="F30"/>
  <c r="F12" s="1"/>
  <c r="E30"/>
  <c r="E12" s="1"/>
  <c r="F81" l="1"/>
  <c r="F88"/>
  <c r="J48" i="2" l="1"/>
  <c r="P48" l="1"/>
  <c r="E78" i="1" l="1"/>
  <c r="C80"/>
  <c r="C78" l="1"/>
  <c r="C36"/>
  <c r="E71"/>
  <c r="M71" s="1"/>
  <c r="D17"/>
  <c r="J17" s="1"/>
  <c r="C40"/>
  <c r="C39"/>
  <c r="C41"/>
  <c r="C47"/>
  <c r="C48"/>
  <c r="C67" l="1"/>
  <c r="C53"/>
  <c r="C57"/>
  <c r="D18"/>
  <c r="C46"/>
  <c r="D45"/>
  <c r="C45" s="1"/>
  <c r="C51"/>
  <c r="C43"/>
  <c r="C42"/>
  <c r="C17"/>
  <c r="C71"/>
  <c r="E69"/>
  <c r="M69" s="1"/>
  <c r="C18" l="1"/>
  <c r="J18"/>
  <c r="D16"/>
  <c r="D50"/>
  <c r="C50" s="1"/>
  <c r="C14"/>
  <c r="D13"/>
  <c r="C56"/>
  <c r="C16" l="1"/>
  <c r="J16"/>
  <c r="D15"/>
  <c r="D49"/>
  <c r="C49" s="1"/>
  <c r="C13"/>
  <c r="C55"/>
  <c r="C15" l="1"/>
  <c r="J15"/>
  <c r="J81" s="1"/>
  <c r="J88" s="1"/>
  <c r="C21"/>
  <c r="C70" l="1"/>
  <c r="D69"/>
  <c r="C69" s="1"/>
  <c r="C37"/>
  <c r="C29"/>
  <c r="C68"/>
  <c r="D66"/>
  <c r="C74"/>
  <c r="C75"/>
  <c r="C33"/>
  <c r="D54" l="1"/>
  <c r="C24"/>
  <c r="C32"/>
  <c r="E72"/>
  <c r="M81" s="1"/>
  <c r="M88" s="1"/>
  <c r="C66"/>
  <c r="C23" l="1"/>
  <c r="C22" s="1"/>
  <c r="C72"/>
  <c r="E54"/>
  <c r="E81" s="1"/>
  <c r="C20" l="1"/>
  <c r="E88"/>
  <c r="C54"/>
  <c r="C19" l="1"/>
  <c r="C35" l="1"/>
  <c r="C38" l="1"/>
  <c r="C34" l="1"/>
  <c r="D31"/>
  <c r="J70" i="2"/>
  <c r="O68"/>
  <c r="C31" i="1" l="1"/>
  <c r="D30"/>
  <c r="D12" s="1"/>
  <c r="D81" s="1"/>
  <c r="C81" s="1"/>
  <c r="P70" i="2"/>
  <c r="P68" s="1"/>
  <c r="J68"/>
  <c r="D89" i="1"/>
  <c r="C30" l="1"/>
  <c r="E89"/>
  <c r="C12" l="1"/>
  <c r="C89"/>
  <c r="F89"/>
  <c r="G20" i="2" l="1"/>
  <c r="G43"/>
  <c r="H20"/>
  <c r="H81" s="1"/>
  <c r="H14" s="1"/>
  <c r="G81" l="1"/>
  <c r="G14" s="1"/>
  <c r="E21"/>
  <c r="F20"/>
  <c r="F43"/>
  <c r="F81" l="1"/>
  <c r="F14" s="1"/>
  <c r="P21"/>
  <c r="P20" s="1"/>
  <c r="E20"/>
  <c r="D82" i="1"/>
  <c r="C82" s="1"/>
  <c r="C87"/>
  <c r="P44" i="2"/>
  <c r="P43" s="1"/>
  <c r="E43"/>
  <c r="C83" i="1" l="1"/>
  <c r="D88"/>
  <c r="C88" l="1"/>
  <c r="I20" i="7" l="1"/>
  <c r="I32"/>
  <c r="I14"/>
  <c r="I70" s="1"/>
  <c r="O47" i="2" l="1"/>
  <c r="O46" s="1"/>
  <c r="K81"/>
  <c r="K14" l="1"/>
  <c r="F30" i="10"/>
  <c r="F39" s="1"/>
  <c r="J47" i="2"/>
  <c r="O81"/>
  <c r="J46" l="1"/>
  <c r="J81" s="1"/>
  <c r="E30" i="10" s="1"/>
  <c r="O14" i="2"/>
  <c r="F28" i="10"/>
  <c r="F25" s="1"/>
  <c r="F17" s="1"/>
  <c r="F31" s="1"/>
  <c r="P47" i="2"/>
  <c r="P46" s="1"/>
  <c r="E28" i="10" l="1"/>
  <c r="E39"/>
  <c r="P81" i="2"/>
  <c r="P14" s="1"/>
  <c r="J14"/>
  <c r="E25" i="10" l="1"/>
  <c r="E17" s="1"/>
  <c r="E31" s="1"/>
  <c r="F37"/>
  <c r="F33" s="1"/>
  <c r="F40" s="1"/>
  <c r="E37"/>
  <c r="E33" s="1"/>
  <c r="E40" s="1"/>
  <c r="E81" i="2"/>
  <c r="E14" s="1"/>
  <c r="D30" i="10" l="1"/>
  <c r="C30" s="1"/>
  <c r="D28" l="1"/>
  <c r="D39"/>
  <c r="D37" s="1"/>
  <c r="D33" s="1"/>
  <c r="D40" s="1"/>
  <c r="D25"/>
  <c r="D17" s="1"/>
  <c r="D31" s="1"/>
  <c r="C28"/>
  <c r="C25" s="1"/>
  <c r="C17" s="1"/>
  <c r="C31" s="1"/>
  <c r="C39" l="1"/>
  <c r="C37" s="1"/>
  <c r="C33" s="1"/>
  <c r="C40" s="1"/>
</calcChain>
</file>

<file path=xl/sharedStrings.xml><?xml version="1.0" encoding="utf-8"?>
<sst xmlns="http://schemas.openxmlformats.org/spreadsheetml/2006/main" count="583" uniqueCount="385">
  <si>
    <t>Додаток № 1</t>
  </si>
  <si>
    <t>Код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</si>
  <si>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</si>
  <si>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</si>
  <si>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</si>
  <si>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</si>
  <si>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</si>
  <si>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</si>
  <si>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</si>
  <si>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</si>
  <si>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</si>
  <si>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</si>
  <si>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</si>
  <si>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</si>
  <si>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</si>
  <si>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</si>
  <si>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</si>
  <si>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</si>
  <si>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</si>
  <si>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</si>
  <si>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</si>
  <si>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</si>
  <si>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</si>
  <si>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</si>
  <si>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</si>
  <si>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</si>
  <si>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</si>
  <si>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ДОХОДИ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</si>
  <si>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</si>
  <si>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</si>
  <si>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</si>
  <si>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</si>
  <si>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</si>
  <si>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РАЗОМ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</si>
  <si>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</si>
  <si>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</si>
  <si>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</si>
  <si>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</si>
  <si>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</si>
  <si>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</si>
  <si>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</si>
  <si>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Додаток № 3</t>
  </si>
  <si>
    <t>Додаток № 4</t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</si>
  <si>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</si>
  <si>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</si>
  <si>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</si>
  <si>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</si>
  <si>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</si>
  <si>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Усього по КЕКВ 3122</t>
  </si>
  <si>
    <t>Інші джерела власних надходжень бюджетних установ </t>
  </si>
  <si>
    <t>в т.ч. бюджет розвитку</t>
  </si>
  <si>
    <t>Податок на прибуток підприємств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</si>
  <si>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</si>
  <si>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</si>
  <si>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</si>
  <si>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</si>
  <si>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</si>
  <si>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</si>
  <si>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</si>
  <si>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</si>
  <si>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</si>
  <si>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</si>
  <si>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</si>
  <si>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</si>
  <si>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</si>
  <si>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</si>
  <si>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</si>
  <si>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</si>
  <si>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</si>
  <si>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</si>
  <si>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</si>
  <si>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</si>
  <si>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</si>
  <si>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</si>
  <si>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</si>
  <si>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</si>
  <si>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</si>
  <si>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</si>
  <si>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</si>
  <si>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</si>
  <si>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</si>
  <si>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</si>
  <si>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</si>
  <si>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</si>
  <si>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</si>
  <si>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</si>
  <si>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</si>
  <si>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</si>
  <si>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</si>
  <si>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</si>
  <si>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</si>
  <si>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t>РОЗПОДІЛ</t>
  </si>
  <si>
    <t>0111</t>
  </si>
  <si>
    <t>(підпис)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</si>
  <si>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</si>
  <si>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</si>
  <si>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МІЖБЮДЖЕТНІ ТРАНСФЕРТИ</t>
  </si>
  <si>
    <t>0910</t>
  </si>
  <si>
    <t>1090</t>
  </si>
  <si>
    <t>0620</t>
  </si>
  <si>
    <t>0828</t>
  </si>
  <si>
    <t>0100</t>
  </si>
  <si>
    <t>1000</t>
  </si>
  <si>
    <t>0451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</si>
  <si>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</si>
  <si>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</si>
  <si>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</si>
  <si>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</si>
  <si>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</si>
  <si>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</si>
  <si>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</si>
  <si>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</si>
  <si>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Капітальний ремонт ліній зовнішнього освітлення (співфінансування)</t>
  </si>
  <si>
    <t>Організація та проведення громадських робіт</t>
  </si>
  <si>
    <t>Усього по КЕКВ 3210</t>
  </si>
  <si>
    <t>0610</t>
  </si>
  <si>
    <t>0133</t>
  </si>
  <si>
    <t>1050</t>
  </si>
  <si>
    <t>1010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</si>
  <si>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</si>
  <si>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</si>
  <si>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0490</t>
  </si>
  <si>
    <t>0421</t>
  </si>
  <si>
    <t>0456</t>
  </si>
  <si>
    <t>Будівництво ліній зовнішнього освітлення</t>
  </si>
  <si>
    <t>0320</t>
  </si>
  <si>
    <t>0512</t>
  </si>
  <si>
    <t>3000</t>
  </si>
  <si>
    <t>4000</t>
  </si>
  <si>
    <t>6000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</si>
  <si>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</si>
  <si>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</si>
  <si>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</si>
  <si>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0150</t>
  </si>
  <si>
    <t>0443</t>
  </si>
  <si>
    <t>Заходи запобігання та ліквідації надзвичайних ситуацій та наслідків стихійного лиха</t>
  </si>
  <si>
    <t>Організація благоустрою населених пунктів</t>
  </si>
  <si>
    <t>Нижньодуванська селищна рада</t>
  </si>
  <si>
    <t>Співфінансування КУ Нижньодуванської селищної ради "Трудовий архів територіальних громад Сватівського району"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</si>
  <si>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</si>
  <si>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Інша діяльність у сфері управління</t>
  </si>
  <si>
    <t>Надання дошкільної освіти</t>
  </si>
  <si>
    <t>3140</t>
  </si>
  <si>
    <t>Культура та мистецтво</t>
  </si>
  <si>
    <t>4060</t>
  </si>
  <si>
    <t>Забезпечення діяльності палаців і будинків культури, клубів, центрів дозвілля та інших клубних закладів</t>
  </si>
  <si>
    <t>6013</t>
  </si>
  <si>
    <t>Забезпечення діяльностіводопровідно-каналізаційне господарства</t>
  </si>
  <si>
    <t>6020</t>
  </si>
  <si>
    <t>Забезпечення функціонування  підприємств, установ та організацій, що виробляють, виконують та/або надають житлово-комунальні послуги</t>
  </si>
  <si>
    <t>6030</t>
  </si>
  <si>
    <t>7100</t>
  </si>
  <si>
    <t>7130</t>
  </si>
  <si>
    <t>Здійснення заходів із землеустрою</t>
  </si>
  <si>
    <t>7300</t>
  </si>
  <si>
    <t>Будівництво та регіональний розвиток</t>
  </si>
  <si>
    <t>Транспорт та транспортна інфраструктура, дорожнє господарство</t>
  </si>
  <si>
    <t>Утримання та розвиток автомобільних доріг та дорожньої інфраструктури за рахунок коштів місцевого бюджету</t>
  </si>
  <si>
    <t>Членські внески до асоціацй органів місцевого самоврядування</t>
  </si>
  <si>
    <t>Захист населення і територій від надзвичайних ситуацій техногенного та природного характеру</t>
  </si>
  <si>
    <t>Охорона навколишнього природного середовища</t>
  </si>
  <si>
    <t>Міжбюджетні трансферти</t>
  </si>
  <si>
    <t>Інші дотації з місцевого бюджету іншим місцевим бюджетам</t>
  </si>
  <si>
    <t>Інші субвенції з місцевого бюджету</t>
  </si>
  <si>
    <t>3210</t>
  </si>
  <si>
    <t>3242</t>
  </si>
  <si>
    <t>Інші заходи у сфері соціального захисту і соціального забезпечення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</si>
  <si>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</si>
  <si>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Субвенції з місцевих бюджетів іншим місцевим бюджетам</t>
  </si>
  <si>
    <t>Н.О.Варибрус</t>
  </si>
  <si>
    <t>Усього доходів (без врахування міжбюджетних трансфертів)</t>
  </si>
  <si>
    <t>Офіційні трансферти</t>
  </si>
  <si>
    <t>Усього</t>
  </si>
  <si>
    <t>Найменування згідно з Класифікацією доходів бюджету</t>
  </si>
  <si>
    <t>(грн.)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</si>
  <si>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</si>
  <si>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</si>
  <si>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у т.ч. бюджет розвитку</t>
  </si>
  <si>
    <t>Найменування згідно з Класифікацією фінансування бюджету</t>
  </si>
  <si>
    <t>Фінансування за типом кредитора</t>
  </si>
  <si>
    <r>
      <t>Фінансування за типом боргового зобов</t>
    </r>
    <r>
      <rPr>
        <sz val="11"/>
        <rFont val="Calibri"/>
        <family val="2"/>
        <charset val="204"/>
      </rPr>
      <t>'</t>
    </r>
    <r>
      <rPr>
        <sz val="11"/>
        <rFont val="Times New Roman"/>
        <family val="1"/>
        <charset val="204"/>
      </rPr>
      <t>язання</t>
    </r>
  </si>
  <si>
    <t>Х</t>
  </si>
  <si>
    <t>(грн)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</si>
  <si>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</si>
  <si>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</si>
  <si>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місцевих бюджетів</t>
  </si>
  <si>
    <t>4082</t>
  </si>
  <si>
    <t>Інші заходи в галузі культури та мистецтва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</si>
  <si>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</si>
  <si>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</si>
  <si>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0829</t>
  </si>
  <si>
    <t>0810</t>
  </si>
  <si>
    <t>5000</t>
  </si>
  <si>
    <t>Фізична культура і спорт</t>
  </si>
  <si>
    <t>дотація на:</t>
  </si>
  <si>
    <t>субвенції</t>
  </si>
  <si>
    <t>загального фонду на:</t>
  </si>
  <si>
    <t>спеціального фонду на:</t>
  </si>
  <si>
    <t>усього</t>
  </si>
  <si>
    <t>Трансферти з інших місцевих бюджетів</t>
  </si>
  <si>
    <t>Сватівський районний бюджет</t>
  </si>
  <si>
    <t>Найменування бюджету - одержувача/надавача міжбюджетного трансферту</t>
  </si>
  <si>
    <t>УСЬОГО</t>
  </si>
  <si>
    <t>Сватівська міська рада Луганської області</t>
  </si>
  <si>
    <t>0110000</t>
  </si>
  <si>
    <t>0110150</t>
  </si>
  <si>
    <t>0111010</t>
  </si>
  <si>
    <t>0113140</t>
  </si>
  <si>
    <t>0113210</t>
  </si>
  <si>
    <t>0113242</t>
  </si>
  <si>
    <t>0114060</t>
  </si>
  <si>
    <t>0114082</t>
  </si>
  <si>
    <t>0115061</t>
  </si>
  <si>
    <t>0116030</t>
  </si>
  <si>
    <t>0117130</t>
  </si>
  <si>
    <t>0117310</t>
  </si>
  <si>
    <t>7310</t>
  </si>
  <si>
    <t>0117330</t>
  </si>
  <si>
    <t>0117413</t>
  </si>
  <si>
    <t>0117461</t>
  </si>
  <si>
    <t>0470</t>
  </si>
  <si>
    <t>Заходи з енергозбереження</t>
  </si>
  <si>
    <t>0117640</t>
  </si>
  <si>
    <t>0117680</t>
  </si>
  <si>
    <t>0118312</t>
  </si>
  <si>
    <t>Код Програмної класифікації видатків та кредитування місцевого бюджету</t>
  </si>
  <si>
    <r>
      <t>Будівництво об</t>
    </r>
    <r>
      <rPr>
        <b/>
        <i/>
        <sz val="8"/>
        <color theme="1"/>
        <rFont val="Calibri"/>
        <family val="2"/>
        <charset val="204"/>
      </rPr>
      <t>'</t>
    </r>
    <r>
      <rPr>
        <b/>
        <i/>
        <sz val="8"/>
        <color theme="1"/>
        <rFont val="Book Antiqua"/>
        <family val="1"/>
        <charset val="204"/>
      </rPr>
      <t>єктів житлово-комунального господарства</t>
    </r>
  </si>
  <si>
    <t>Будівництво спортивного поля на території стадіону "Нива" КЗ "Міский клуб культури та дозвілля"</t>
  </si>
  <si>
    <t>Капітальний ремонт адмінбудівлі Сватівської міської ради за адресо. Пл.50-річчя Перемоги, 36 у м.Сватове (термомодернізація та заміна покрівлі)</t>
  </si>
  <si>
    <t>Будівництво ліній зовнішнього освітлення (відповідно до Програми)</t>
  </si>
  <si>
    <t xml:space="preserve">Реконструкція ганків в КЗДО Сватівської міської ради </t>
  </si>
  <si>
    <t>0111000</t>
  </si>
  <si>
    <t>0110100</t>
  </si>
  <si>
    <t>0113000</t>
  </si>
  <si>
    <t>0114000</t>
  </si>
  <si>
    <t>0115000</t>
  </si>
  <si>
    <t>0116000</t>
  </si>
  <si>
    <t>0117100</t>
  </si>
  <si>
    <t>0117300</t>
  </si>
  <si>
    <t>0117400</t>
  </si>
  <si>
    <t>0117600</t>
  </si>
  <si>
    <t>0118300</t>
  </si>
  <si>
    <t>0119000</t>
  </si>
  <si>
    <t>Капітальний ремонт ліній зовнішнього освітлення (відповідно до Програми)</t>
  </si>
  <si>
    <t>Трансферти іншим місцевим бюджетам</t>
  </si>
  <si>
    <t>(код бюджету)</t>
  </si>
  <si>
    <t>Разом доходів</t>
  </si>
  <si>
    <t>місцевого бюджету  на 2020 рік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</si>
  <si>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</si>
  <si>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видатків місцевого бюджету на 2020 рік</t>
  </si>
  <si>
    <t>у тому числі бюджет розвитку</t>
  </si>
  <si>
    <t>0119770</t>
  </si>
  <si>
    <t>на 2020 рік</t>
  </si>
  <si>
    <t>найменування трансферту</t>
  </si>
  <si>
    <t xml:space="preserve">найменування трансферту </t>
  </si>
  <si>
    <t>Код бюджету</t>
  </si>
  <si>
    <t>код класифікації доходів бюджету</t>
  </si>
  <si>
    <t>код типової програмної класифікації видатків та кредитування місцевого бюджету</t>
  </si>
  <si>
    <r>
      <t>Розподіл коштів бюджету розвитку за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єктами у 2020 році</t>
    </r>
  </si>
  <si>
    <t>Загальна вартість будівництва, гривень</t>
  </si>
  <si>
    <t>Загальна тривалість будівництва (рік початку і завершення)</t>
  </si>
  <si>
    <t>Рівень виконання робіт на початок бюджетного періоду, %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</si>
  <si>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</si>
  <si>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</si>
  <si>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 xml:space="preserve"> місцевого бюджету  на 2020 рік</t>
  </si>
  <si>
    <t>утримання закладів дошкільної освіти</t>
  </si>
  <si>
    <t>утримання закладів культури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</si>
  <si>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</si>
  <si>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(у закладах дошкільної освіти) (3220)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</si>
  <si>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(у закладах дошкільної освіти) (2620)</t>
  </si>
  <si>
    <t xml:space="preserve">Рентна плата за користування надрами </t>
  </si>
  <si>
    <t>Рентна плата за користування надрами для видобування корисних копалин загальнодержавного значення</t>
  </si>
  <si>
    <t>Туристичний збір, сплачений фізичними особами</t>
  </si>
  <si>
    <t>Надходження від скидів забруднюючих речовин безпосередньо у водні об'єкти</t>
  </si>
  <si>
    <t>0110180</t>
  </si>
  <si>
    <t>Придбання обладнання для дітей з особливими освітніми потребами за рахунок відповідної субвенції з державного бюджету</t>
  </si>
  <si>
    <t>Будівництво тротуарів (відповідно до Програми)</t>
  </si>
  <si>
    <t/>
  </si>
  <si>
    <t>Капітальний ремонт з'їздів з автодоріг (відповідно до Програми)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</si>
  <si>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</si>
  <si>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Інші заходи у сфері автотранспорту</t>
  </si>
  <si>
    <r>
      <t>Будівництво інших об</t>
    </r>
    <r>
      <rPr>
        <b/>
        <i/>
        <sz val="8"/>
        <color theme="1"/>
        <rFont val="Calibri"/>
        <family val="2"/>
        <charset val="204"/>
      </rPr>
      <t>'</t>
    </r>
    <r>
      <rPr>
        <b/>
        <i/>
        <sz val="8"/>
        <color theme="1"/>
        <rFont val="Book Antiqua"/>
        <family val="1"/>
        <charset val="204"/>
      </rPr>
      <t>єктів комунальної власності</t>
    </r>
  </si>
  <si>
    <t>Плата за оренду майна бюджетних установ</t>
  </si>
  <si>
    <t xml:space="preserve">Надходження бюджетних установ від реалізації в установленому порядку майна (крім нерухомого майна) </t>
  </si>
  <si>
    <t>Фінансування за рахунок залишків коштів на рахунках бюджетних установ</t>
  </si>
  <si>
    <t xml:space="preserve">субвенції з місцевого бюджету для переходу КНП «Сватівський центр первинної медико-санітарної допомоги» Сватівської районної ради Луганської області на повне електронне медичне обслуговування пацієнтів </t>
  </si>
  <si>
    <t>Будівництво автостоянки на вул.Державній</t>
  </si>
  <si>
    <t>Капітальний ремонт автодоріг (відповідно до Програми)</t>
  </si>
  <si>
    <t>Капітальний ремонт адмінбудівлі міської ради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</si>
  <si>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</si>
  <si>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</si>
  <si>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Виготовлення проєктів на капітальний ремонт автодоріг</t>
  </si>
  <si>
    <t>0117670</t>
  </si>
  <si>
    <r>
      <t>Внески до статутного капіталу суб</t>
    </r>
    <r>
      <rPr>
        <b/>
        <i/>
        <sz val="8"/>
        <color theme="1"/>
        <rFont val="Calibri"/>
        <family val="2"/>
        <charset val="204"/>
      </rPr>
      <t>'</t>
    </r>
    <r>
      <rPr>
        <b/>
        <i/>
        <sz val="8"/>
        <color theme="1"/>
        <rFont val="Book Antiqua"/>
        <family val="1"/>
        <charset val="204"/>
      </rPr>
      <t xml:space="preserve">єктів господарювання </t>
    </r>
  </si>
  <si>
    <t>Внески до статутного капіталу КП "Сватове-благоустрій"</t>
  </si>
  <si>
    <t>ПОЯСНЮВАЛЬНА ЗАПИСКА</t>
  </si>
  <si>
    <t>до рішення "Про внесення змін до бюджету"</t>
  </si>
  <si>
    <t>грн.</t>
  </si>
  <si>
    <t>Найменування</t>
  </si>
  <si>
    <t>Всього</t>
  </si>
  <si>
    <t>Рентна плата за спеціальне використання води водних об'єктів місцевого значення</t>
  </si>
  <si>
    <t>Рентна плата за користування надрами в цілях, не пов'язаних з видобуванням корисних копалин</t>
  </si>
  <si>
    <t xml:space="preserve">Туристичний збір, сплачений фізичними особами </t>
  </si>
  <si>
    <t>Надходження від скидів забруднюючих речовин безпосередньо у водні об’єкти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</si>
  <si>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
</t>
  </si>
  <si>
    <t>Надходження бюджетних установ від реалізації в установленому порядку майна (крім нерухомого майна)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</si>
  <si>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</si>
  <si>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Надходження коштів пайової участі у розвитку інфраструктури населеного пункту</t>
  </si>
  <si>
    <t>Доходи від операцій з капіталом </t>
  </si>
  <si>
    <t>Кошти від відчуження майна, що належить Автономній Республіці Крим та майна, що перебуває в комунальній власності 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</si>
  <si>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</si>
  <si>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реалізацію проектів в рамках Надзвичайної кредитної програми для відновлення України за рахунок відповідної субвенції з державного бюджету</t>
  </si>
  <si>
    <t>Інші дотації з місцевого бюджету</t>
  </si>
  <si>
    <t>Всього доходів</t>
  </si>
  <si>
    <t>ВИДАТКИ</t>
  </si>
  <si>
    <t>0116013</t>
  </si>
  <si>
    <t>на виплату заборгованості із заробітної плати та ЄСВ</t>
  </si>
  <si>
    <t>на оплату заборгованості по електроенергії</t>
  </si>
  <si>
    <r>
      <t xml:space="preserve">в т.р.:    </t>
    </r>
    <r>
      <rPr>
        <sz val="7"/>
        <color theme="1"/>
        <rFont val="Book Antiqua"/>
        <family val="1"/>
        <charset val="204"/>
      </rPr>
      <t xml:space="preserve">  відповідно до Програми</t>
    </r>
  </si>
  <si>
    <r>
      <t xml:space="preserve">                 </t>
    </r>
    <r>
      <rPr>
        <sz val="7"/>
        <color theme="1"/>
        <rFont val="Book Antiqua"/>
        <family val="1"/>
        <charset val="204"/>
      </rPr>
      <t>по вул. Островського (співфінансування)</t>
    </r>
  </si>
  <si>
    <t xml:space="preserve">           по вул.Успенська </t>
  </si>
  <si>
    <t xml:space="preserve">           по вул.Челюскінців</t>
  </si>
  <si>
    <t xml:space="preserve">           по пл.Привокзальна</t>
  </si>
  <si>
    <t xml:space="preserve">          по кв.Мирний (б.10, 12, 13, 14)</t>
  </si>
  <si>
    <r>
      <t>утримання ДНЗ (благодійні внески для</t>
    </r>
    <r>
      <rPr>
        <i/>
        <sz val="8.0500000000000007"/>
        <color theme="1"/>
        <rFont val="Book Antiqua"/>
        <family val="1"/>
        <charset val="204"/>
      </rPr>
      <t xml:space="preserve"> КДНЗ, власні надходження)</t>
    </r>
  </si>
  <si>
    <t>утилізація сміття за рахунок залишку коштів</t>
  </si>
  <si>
    <t xml:space="preserve">Внески до статутного капіталу суб'єктів господарювання </t>
  </si>
  <si>
    <r>
      <t>Сільське, лісове, рибне господарство та мисливство</t>
    </r>
    <r>
      <rPr>
        <b/>
        <sz val="8"/>
        <color rgb="FF000000"/>
        <rFont val="Times New Roman"/>
        <family val="1"/>
        <charset val="204"/>
      </rPr>
      <t> </t>
    </r>
  </si>
  <si>
    <r>
      <t>Будівництво об</t>
    </r>
    <r>
      <rPr>
        <sz val="8"/>
        <color theme="1"/>
        <rFont val="Calibri"/>
        <family val="2"/>
        <charset val="204"/>
      </rPr>
      <t>'</t>
    </r>
    <r>
      <rPr>
        <sz val="8"/>
        <color theme="1"/>
        <rFont val="Book Antiqua"/>
        <family val="1"/>
        <charset val="204"/>
      </rPr>
      <t>єктів житлово-комунального господарства</t>
    </r>
  </si>
  <si>
    <r>
      <t>Будівництво інших об</t>
    </r>
    <r>
      <rPr>
        <sz val="8"/>
        <color theme="1"/>
        <rFont val="Calibri"/>
        <family val="2"/>
        <charset val="204"/>
      </rPr>
      <t>'</t>
    </r>
    <r>
      <rPr>
        <sz val="8"/>
        <color theme="1"/>
        <rFont val="Book Antiqua"/>
        <family val="1"/>
        <charset val="204"/>
      </rPr>
      <t>єктів комунальної власності</t>
    </r>
  </si>
  <si>
    <r>
      <t>Інші програми та заходи, пов</t>
    </r>
    <r>
      <rPr>
        <b/>
        <sz val="8"/>
        <color theme="1"/>
        <rFont val="Calibri"/>
        <family val="2"/>
        <charset val="204"/>
      </rPr>
      <t>'</t>
    </r>
    <r>
      <rPr>
        <b/>
        <sz val="8"/>
        <color theme="1"/>
        <rFont val="Book Antiqua"/>
        <family val="1"/>
        <charset val="204"/>
      </rPr>
      <t>язані з економічною діяльністю</t>
    </r>
  </si>
  <si>
    <t>0118110</t>
  </si>
  <si>
    <t>0118100</t>
  </si>
  <si>
    <t>Внески до статутного капіталу КП "Сватове-тепло"</t>
  </si>
  <si>
    <r>
      <t>Назва об</t>
    </r>
    <r>
      <rPr>
        <sz val="4"/>
        <color theme="1"/>
        <rFont val="Calibri"/>
        <family val="2"/>
        <charset val="204"/>
      </rPr>
      <t>'</t>
    </r>
    <r>
      <rPr>
        <sz val="4"/>
        <color theme="1"/>
        <rFont val="Book Antiqua"/>
        <family val="1"/>
        <charset val="204"/>
      </rPr>
      <t>єкта будівництва / вид будівельних робіт, у тому числі проектні роботи</t>
    </r>
  </si>
  <si>
    <r>
      <t>Обсяг видатків бюджету розвитку, які спрямовуються на будівництво об</t>
    </r>
    <r>
      <rPr>
        <sz val="4"/>
        <color theme="1"/>
        <rFont val="Calibri"/>
        <family val="2"/>
        <charset val="204"/>
      </rPr>
      <t>'</t>
    </r>
    <r>
      <rPr>
        <sz val="4"/>
        <color theme="1"/>
        <rFont val="Book Antiqua"/>
        <family val="1"/>
        <charset val="204"/>
      </rPr>
      <t>єкта у бюджетному періоді, гривень</t>
    </r>
  </si>
  <si>
    <r>
      <t>Рівень готовності об</t>
    </r>
    <r>
      <rPr>
        <sz val="4"/>
        <color theme="1"/>
        <rFont val="Calibri"/>
        <family val="2"/>
        <charset val="204"/>
      </rPr>
      <t>'</t>
    </r>
    <r>
      <rPr>
        <sz val="4"/>
        <color theme="1"/>
        <rFont val="Book Antiqua"/>
        <family val="1"/>
        <charset val="204"/>
      </rPr>
      <t>єкта на кінець бюджетного періоду, %</t>
    </r>
  </si>
  <si>
    <r>
      <t>Будівництво пам</t>
    </r>
    <r>
      <rPr>
        <sz val="8"/>
        <color theme="1"/>
        <rFont val="Calibri"/>
        <family val="2"/>
        <charset val="204"/>
      </rPr>
      <t>'</t>
    </r>
    <r>
      <rPr>
        <sz val="8"/>
        <color theme="1"/>
        <rFont val="Book Antiqua"/>
        <family val="1"/>
        <charset val="204"/>
      </rPr>
      <t>ятного знаку "Сватове - 360"</t>
    </r>
  </si>
  <si>
    <t xml:space="preserve">Разом збільшення: 1300000 грн, в т.р, 1300000 грн.(залишок загальний фонд) </t>
  </si>
  <si>
    <t>Начальник ФРВ  ___________________Наталія ВАРИБРУС</t>
  </si>
  <si>
    <t>Начальник ФРВ   ___________________ Наталія ВАРИБРУС</t>
  </si>
  <si>
    <t>субвенції на придбання захисного одягу, респіраторних масок, окулярів для медпрацівників КНП «Сватівський центр первинної медико-санітарної допомоги» Сватівської районної ради Луганської області та медичних препаратів</t>
  </si>
  <si>
    <t>0117366</t>
  </si>
  <si>
    <t>Реалізація проектів в рамках Надзвичайної кредитної програми для відновлення України</t>
  </si>
  <si>
    <t>Передача коштів кінцевому беніфіціару МКП "Сватівський водоканал"</t>
  </si>
  <si>
    <t>до рішення 37 сесії (7 скликання) № 37/</t>
  </si>
  <si>
    <t>від 10.09.2020р.</t>
  </si>
  <si>
    <t>0118313</t>
  </si>
  <si>
    <t>Ліквідація іншого забруднення навколишнього природного середовища</t>
  </si>
  <si>
    <t>Внески до статутного капіталу МКП "Сватівський водоканал"</t>
  </si>
  <si>
    <t>Реконструкція парку на пл.50-річчя Перемоги</t>
  </si>
  <si>
    <r>
      <t>Реконструкція будівель КЗДО (облаштування пожежної сигналізації, вогнезахист дерев</t>
    </r>
    <r>
      <rPr>
        <sz val="8"/>
        <color theme="1"/>
        <rFont val="Calibri"/>
        <family val="2"/>
        <charset val="204"/>
      </rPr>
      <t>'</t>
    </r>
    <r>
      <rPr>
        <sz val="8"/>
        <color theme="1"/>
        <rFont val="Book Antiqua"/>
        <family val="1"/>
        <charset val="204"/>
      </rPr>
      <t>яних конструкцій покрівлі)</t>
    </r>
  </si>
  <si>
    <t>Реконструкція вузлів обліку газу КЗДО</t>
  </si>
  <si>
    <t>Придбання обладнання на дитячі майданчики</t>
  </si>
  <si>
    <t>використання субвенції на надання державної підтримки особам з особливими освітніми потребами</t>
  </si>
  <si>
    <t>придбання матеріалів за рахунок власних надходжень</t>
  </si>
  <si>
    <t>Внески до статутного капіталу комунальних підприємств:</t>
  </si>
  <si>
    <t>МКП "Сватівський водоканал"</t>
  </si>
  <si>
    <t>КП "Сватове-тепло"</t>
  </si>
  <si>
    <t>КП "Сватове-благоустрій"</t>
  </si>
  <si>
    <t>Придбання в клуб 4 кондиціонерів та системного блоку</t>
  </si>
  <si>
    <r>
      <t>Організація благоустрою міста (відновлення пам</t>
    </r>
    <r>
      <rPr>
        <sz val="7"/>
        <color theme="1"/>
        <rFont val="Calibri"/>
        <family val="2"/>
        <charset val="204"/>
      </rPr>
      <t>'</t>
    </r>
    <r>
      <rPr>
        <i/>
        <sz val="7"/>
        <color theme="1"/>
        <rFont val="Book Antiqua"/>
        <family val="1"/>
        <charset val="204"/>
      </rPr>
      <t>ятних знаків, придбання комплектів букв та табличок, придбання фонтану та туману)</t>
    </r>
  </si>
  <si>
    <t>Зменшення планових показників за рахунок економії коштів по виконаним роботам</t>
  </si>
  <si>
    <t>придбання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</si>
  <si>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</si>
  <si>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Начальник ФРВ </t>
  </si>
  <si>
    <t>0110191</t>
  </si>
  <si>
    <t>0160</t>
  </si>
  <si>
    <t>0191</t>
  </si>
  <si>
    <t>утримання клубу (власні надходження)</t>
  </si>
  <si>
    <t>Проведення місцевих виборів</t>
  </si>
  <si>
    <t>Начальник ФРВ</t>
  </si>
  <si>
    <t>Наталія ВАРИБРУС</t>
  </si>
  <si>
    <t>Внески до статутного капіталу МП "Сватівський міський ринок"</t>
  </si>
  <si>
    <t xml:space="preserve">Зменшення доходної частини бюджету  - 600000 грн (надходження коштів батьківської плати) </t>
  </si>
  <si>
    <t>Використано залишок коштів на початок року у сумі 1600000 грн.</t>
  </si>
  <si>
    <t>МП "Сватівський міський ринок"</t>
  </si>
  <si>
    <t>Утримання автодоріг (нерозподілений плановий залишок)</t>
  </si>
  <si>
    <t>Землеустрій (нерозподілений плановий залишок)</t>
  </si>
  <si>
    <t>Бюджет розвитку збільшено на 2250000 грн., в т.р., за рахунок передачі коштів з загального фонду до бюджету розвитку спеціального фонду 2250000 грн (залишок на початок року - 1600000 грн, зменшення видатків загального фонду - 650000 грн).</t>
  </si>
  <si>
    <t>№ 39/1 від 06.11.2020р</t>
  </si>
  <si>
    <t>№ 39/1 від 06.11.2020р.</t>
  </si>
  <si>
    <t>до рішення 39 сесії Сватівської міської ради</t>
  </si>
  <si>
    <t xml:space="preserve">до рішення 39 сесії Сватівської міської ради </t>
  </si>
  <si>
    <t>№ 39/1 від 06.11.2020</t>
  </si>
</sst>
</file>

<file path=xl/styles.xml><?xml version="1.0" encoding="utf-8"?>
<styleSheet xmlns="http://schemas.openxmlformats.org/spreadsheetml/2006/main">
  <numFmts count="1">
    <numFmt numFmtId="164" formatCode="0.000"/>
  </numFmts>
  <fonts count="69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sz val="6"/>
      <color theme="1"/>
      <name val="Book Antiqua"/>
      <family val="1"/>
      <charset val="204"/>
    </font>
    <font>
      <i/>
      <sz val="8"/>
      <name val="Book Antiqua"/>
      <family val="1"/>
      <charset val="204"/>
    </font>
    <font>
      <i/>
      <sz val="8"/>
      <color rgb="FF333333"/>
      <name val="Book Antiqua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000000"/>
      <name val="Book Antiqua"/>
      <family val="1"/>
      <charset val="204"/>
    </font>
    <font>
      <sz val="11"/>
      <name val="Calibri"/>
      <family val="2"/>
      <charset val="204"/>
    </font>
    <font>
      <b/>
      <i/>
      <sz val="8"/>
      <color theme="1"/>
      <name val="Calibri"/>
      <family val="2"/>
      <charset val="204"/>
    </font>
    <font>
      <b/>
      <i/>
      <u/>
      <sz val="11"/>
      <color theme="1"/>
      <name val="Book Antiqua"/>
      <family val="1"/>
      <charset val="204"/>
    </font>
    <font>
      <b/>
      <i/>
      <u/>
      <sz val="10"/>
      <color theme="1"/>
      <name val="Book Antiqua"/>
      <family val="1"/>
      <charset val="204"/>
    </font>
    <font>
      <i/>
      <sz val="6"/>
      <color theme="1"/>
      <name val="Book Antiqua"/>
      <family val="1"/>
      <charset val="204"/>
    </font>
    <font>
      <sz val="5.5"/>
      <color theme="1"/>
      <name val="Book Antiqua"/>
      <family val="1"/>
      <charset val="204"/>
    </font>
    <font>
      <sz val="8"/>
      <color rgb="FFFF0000"/>
      <name val="Book Antiqua"/>
      <family val="1"/>
      <charset val="204"/>
    </font>
    <font>
      <b/>
      <sz val="7"/>
      <color rgb="FF333333"/>
      <name val="Book Antiqua"/>
      <family val="1"/>
      <charset val="204"/>
    </font>
    <font>
      <sz val="7"/>
      <color rgb="FF000000"/>
      <name val="Book Antiqua"/>
      <family val="1"/>
      <charset val="204"/>
    </font>
    <font>
      <b/>
      <sz val="7"/>
      <color rgb="FF000000"/>
      <name val="Book Antiqua"/>
      <family val="1"/>
      <charset val="204"/>
    </font>
    <font>
      <sz val="9"/>
      <name val="Book Antiqua"/>
      <family val="1"/>
      <charset val="204"/>
    </font>
    <font>
      <b/>
      <i/>
      <sz val="9"/>
      <name val="Book Antiqua"/>
      <family val="1"/>
      <charset val="204"/>
    </font>
    <font>
      <b/>
      <sz val="9"/>
      <color theme="1"/>
      <name val="Calibri"/>
      <family val="2"/>
      <charset val="204"/>
      <scheme val="minor"/>
    </font>
    <font>
      <i/>
      <sz val="8.0500000000000007"/>
      <color theme="1"/>
      <name val="Book Antiqua"/>
      <family val="1"/>
      <charset val="204"/>
    </font>
    <font>
      <i/>
      <sz val="7"/>
      <name val="Book Antiqua"/>
      <family val="1"/>
      <charset val="204"/>
    </font>
    <font>
      <sz val="11"/>
      <name val="Book Antiqua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4"/>
      <color theme="1"/>
      <name val="Book Antiqua"/>
      <family val="1"/>
      <charset val="204"/>
    </font>
    <font>
      <sz val="4"/>
      <color theme="1"/>
      <name val="Calibri"/>
      <family val="2"/>
      <charset val="204"/>
    </font>
    <font>
      <b/>
      <sz val="4"/>
      <color theme="1"/>
      <name val="Book Antiqua"/>
      <family val="1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99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Border="1"/>
    <xf numFmtId="0" fontId="12" fillId="0" borderId="0" xfId="0" applyFont="1"/>
    <xf numFmtId="0" fontId="14" fillId="0" borderId="2" xfId="0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19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0" fontId="21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0" fontId="19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3" fillId="0" borderId="0" xfId="0" applyFont="1"/>
    <xf numFmtId="0" fontId="24" fillId="0" borderId="0" xfId="0" applyFont="1"/>
    <xf numFmtId="0" fontId="3" fillId="0" borderId="2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right" wrapText="1"/>
    </xf>
    <xf numFmtId="0" fontId="27" fillId="2" borderId="2" xfId="0" applyFont="1" applyFill="1" applyBorder="1" applyAlignment="1">
      <alignment horizontal="justify" wrapText="1"/>
    </xf>
    <xf numFmtId="0" fontId="19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27" fillId="2" borderId="2" xfId="0" applyFont="1" applyFill="1" applyBorder="1" applyAlignment="1">
      <alignment vertical="top" wrapText="1"/>
    </xf>
    <xf numFmtId="0" fontId="22" fillId="0" borderId="2" xfId="0" applyFont="1" applyBorder="1" applyAlignment="1">
      <alignment horizontal="right" vertical="top" wrapText="1"/>
    </xf>
    <xf numFmtId="0" fontId="28" fillId="2" borderId="2" xfId="0" applyFont="1" applyFill="1" applyBorder="1" applyAlignment="1">
      <alignment vertical="top" wrapText="1"/>
    </xf>
    <xf numFmtId="0" fontId="29" fillId="2" borderId="2" xfId="0" applyFont="1" applyFill="1" applyBorder="1" applyAlignment="1">
      <alignment vertical="top" wrapText="1"/>
    </xf>
    <xf numFmtId="0" fontId="29" fillId="2" borderId="2" xfId="0" applyFont="1" applyFill="1" applyBorder="1" applyAlignment="1">
      <alignment horizontal="right" wrapText="1"/>
    </xf>
    <xf numFmtId="0" fontId="29" fillId="2" borderId="2" xfId="0" applyFont="1" applyFill="1" applyBorder="1" applyAlignment="1">
      <alignment horizontal="justify" wrapText="1"/>
    </xf>
    <xf numFmtId="0" fontId="27" fillId="2" borderId="2" xfId="0" applyFont="1" applyFill="1" applyBorder="1" applyAlignment="1">
      <alignment horizontal="right" vertical="top" wrapText="1"/>
    </xf>
    <xf numFmtId="0" fontId="19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6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31" fillId="0" borderId="2" xfId="6" applyFont="1" applyBorder="1" applyAlignment="1">
      <alignment horizontal="left" vertical="center" wrapText="1"/>
    </xf>
    <xf numFmtId="0" fontId="29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2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0" fillId="0" borderId="0" xfId="0" applyFont="1"/>
    <xf numFmtId="0" fontId="25" fillId="0" borderId="0" xfId="0" applyFont="1"/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5" fillId="0" borderId="2" xfId="0" applyNumberFormat="1" applyFont="1" applyFill="1" applyBorder="1" applyAlignment="1" applyProtection="1">
      <alignment vertical="center"/>
    </xf>
    <xf numFmtId="0" fontId="36" fillId="0" borderId="2" xfId="0" applyNumberFormat="1" applyFont="1" applyFill="1" applyBorder="1" applyAlignment="1" applyProtection="1">
      <alignment vertical="center"/>
    </xf>
    <xf numFmtId="0" fontId="35" fillId="0" borderId="2" xfId="0" applyNumberFormat="1" applyFont="1" applyFill="1" applyBorder="1" applyAlignment="1" applyProtection="1">
      <alignment horizontal="left" vertical="top"/>
    </xf>
    <xf numFmtId="0" fontId="35" fillId="0" borderId="2" xfId="0" applyNumberFormat="1" applyFont="1" applyFill="1" applyBorder="1" applyAlignment="1" applyProtection="1">
      <alignment vertical="top" wrapText="1"/>
    </xf>
    <xf numFmtId="0" fontId="37" fillId="0" borderId="2" xfId="0" applyNumberFormat="1" applyFont="1" applyFill="1" applyBorder="1" applyAlignment="1" applyProtection="1">
      <alignment horizontal="left" vertical="top"/>
    </xf>
    <xf numFmtId="0" fontId="37" fillId="0" borderId="2" xfId="0" applyNumberFormat="1" applyFont="1" applyFill="1" applyBorder="1" applyAlignment="1" applyProtection="1">
      <alignment vertical="top" wrapText="1"/>
    </xf>
    <xf numFmtId="0" fontId="38" fillId="0" borderId="2" xfId="0" applyNumberFormat="1" applyFont="1" applyFill="1" applyBorder="1" applyAlignment="1" applyProtection="1">
      <alignment horizontal="left" vertical="top"/>
    </xf>
    <xf numFmtId="0" fontId="38" fillId="0" borderId="2" xfId="0" applyNumberFormat="1" applyFont="1" applyFill="1" applyBorder="1" applyAlignment="1" applyProtection="1">
      <alignment vertical="top" wrapText="1"/>
    </xf>
    <xf numFmtId="49" fontId="1" fillId="0" borderId="2" xfId="0" applyNumberFormat="1" applyFont="1" applyBorder="1" applyAlignment="1">
      <alignment vertical="center" wrapText="1"/>
    </xf>
    <xf numFmtId="0" fontId="39" fillId="0" borderId="2" xfId="8" applyFont="1" applyBorder="1" applyAlignment="1">
      <alignment vertical="center" wrapText="1"/>
    </xf>
    <xf numFmtId="0" fontId="40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9" fontId="22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1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9" fillId="0" borderId="2" xfId="8" applyFont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right" vertical="center" wrapText="1"/>
    </xf>
    <xf numFmtId="49" fontId="8" fillId="4" borderId="2" xfId="0" applyNumberFormat="1" applyFont="1" applyFill="1" applyBorder="1" applyAlignment="1">
      <alignment vertical="center" wrapText="1"/>
    </xf>
    <xf numFmtId="0" fontId="42" fillId="0" borderId="2" xfId="2" applyFont="1" applyBorder="1" applyAlignment="1">
      <alignment vertical="center" wrapText="1"/>
    </xf>
    <xf numFmtId="0" fontId="43" fillId="2" borderId="2" xfId="0" applyFont="1" applyFill="1" applyBorder="1" applyAlignment="1">
      <alignment horizontal="right" vertical="top" wrapText="1"/>
    </xf>
    <xf numFmtId="0" fontId="43" fillId="2" borderId="2" xfId="0" applyFont="1" applyFill="1" applyBorder="1" applyAlignment="1">
      <alignment vertical="top" wrapText="1"/>
    </xf>
    <xf numFmtId="0" fontId="44" fillId="0" borderId="0" xfId="0" applyFont="1"/>
    <xf numFmtId="0" fontId="11" fillId="0" borderId="2" xfId="6" applyFont="1" applyBorder="1" applyAlignment="1">
      <alignment horizontal="right" vertical="top" wrapText="1"/>
    </xf>
    <xf numFmtId="0" fontId="27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5" fillId="0" borderId="2" xfId="0" applyFont="1" applyBorder="1" applyAlignment="1">
      <alignment wrapText="1"/>
    </xf>
    <xf numFmtId="1" fontId="4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33" fillId="0" borderId="2" xfId="0" applyNumberFormat="1" applyFont="1" applyBorder="1" applyAlignment="1">
      <alignment vertical="center" wrapText="1"/>
    </xf>
    <xf numFmtId="1" fontId="21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5" fillId="0" borderId="2" xfId="0" applyNumberFormat="1" applyFont="1" applyFill="1" applyBorder="1" applyAlignment="1" applyProtection="1">
      <alignment horizontal="center" vertical="top"/>
    </xf>
    <xf numFmtId="1" fontId="8" fillId="4" borderId="2" xfId="0" applyNumberFormat="1" applyFont="1" applyFill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" fontId="1" fillId="4" borderId="2" xfId="0" applyNumberFormat="1" applyFont="1" applyFill="1" applyBorder="1" applyAlignment="1">
      <alignment vertical="center" wrapText="1"/>
    </xf>
    <xf numFmtId="1" fontId="1" fillId="3" borderId="2" xfId="0" applyNumberFormat="1" applyFont="1" applyFill="1" applyBorder="1" applyAlignment="1">
      <alignment vertical="center" wrapText="1"/>
    </xf>
    <xf numFmtId="49" fontId="21" fillId="5" borderId="6" xfId="0" applyNumberFormat="1" applyFont="1" applyFill="1" applyBorder="1" applyAlignment="1">
      <alignment horizontal="right" vertical="center" wrapText="1"/>
    </xf>
    <xf numFmtId="0" fontId="21" fillId="5" borderId="6" xfId="0" applyFont="1" applyFill="1" applyBorder="1" applyAlignment="1">
      <alignment horizontal="center" vertical="center" wrapText="1"/>
    </xf>
    <xf numFmtId="1" fontId="21" fillId="5" borderId="6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49" fontId="22" fillId="0" borderId="2" xfId="0" applyNumberFormat="1" applyFont="1" applyBorder="1" applyAlignment="1">
      <alignment horizontal="right" vertical="top" wrapText="1"/>
    </xf>
    <xf numFmtId="0" fontId="2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0" fontId="22" fillId="3" borderId="2" xfId="0" applyFont="1" applyFill="1" applyBorder="1" applyAlignment="1">
      <alignment horizontal="left" vertical="center" wrapText="1"/>
    </xf>
    <xf numFmtId="1" fontId="22" fillId="0" borderId="2" xfId="0" applyNumberFormat="1" applyFont="1" applyBorder="1" applyAlignment="1">
      <alignment vertical="center" wrapText="1"/>
    </xf>
    <xf numFmtId="164" fontId="22" fillId="0" borderId="2" xfId="0" applyNumberFormat="1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vertical="center" wrapText="1"/>
    </xf>
    <xf numFmtId="0" fontId="8" fillId="0" borderId="26" xfId="0" applyNumberFormat="1" applyFont="1" applyBorder="1" applyAlignment="1">
      <alignment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41" fillId="0" borderId="5" xfId="0" applyNumberFormat="1" applyFont="1" applyBorder="1" applyAlignment="1">
      <alignment horizontal="center" vertical="center" wrapText="1"/>
    </xf>
    <xf numFmtId="0" fontId="41" fillId="0" borderId="5" xfId="0" applyNumberFormat="1" applyFont="1" applyBorder="1" applyAlignment="1">
      <alignment horizontal="center" vertical="center" textRotation="90" wrapText="1"/>
    </xf>
    <xf numFmtId="0" fontId="41" fillId="0" borderId="14" xfId="0" applyNumberFormat="1" applyFont="1" applyBorder="1" applyAlignment="1">
      <alignment horizontal="center" vertical="center" wrapText="1"/>
    </xf>
    <xf numFmtId="0" fontId="41" fillId="0" borderId="14" xfId="0" applyNumberFormat="1" applyFont="1" applyBorder="1" applyAlignment="1">
      <alignment horizontal="center" vertical="center" textRotation="90" wrapText="1"/>
    </xf>
    <xf numFmtId="0" fontId="51" fillId="0" borderId="2" xfId="0" applyFont="1" applyBorder="1" applyAlignment="1">
      <alignment vertical="center" textRotation="90" wrapText="1"/>
    </xf>
    <xf numFmtId="49" fontId="41" fillId="0" borderId="14" xfId="0" applyNumberFormat="1" applyFont="1" applyBorder="1" applyAlignment="1">
      <alignment horizontal="center" vertical="center" textRotation="90" wrapText="1"/>
    </xf>
    <xf numFmtId="1" fontId="21" fillId="5" borderId="2" xfId="0" applyNumberFormat="1" applyFont="1" applyFill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21" fillId="0" borderId="2" xfId="0" applyNumberFormat="1" applyFont="1" applyBorder="1" applyAlignment="1">
      <alignment vertical="center" wrapText="1"/>
    </xf>
    <xf numFmtId="1" fontId="19" fillId="0" borderId="2" xfId="0" applyNumberFormat="1" applyFont="1" applyBorder="1" applyAlignment="1">
      <alignment vertical="center" wrapText="1"/>
    </xf>
    <xf numFmtId="1" fontId="52" fillId="0" borderId="2" xfId="0" applyNumberFormat="1" applyFont="1" applyBorder="1" applyAlignment="1">
      <alignment vertical="center" wrapText="1"/>
    </xf>
    <xf numFmtId="1" fontId="34" fillId="0" borderId="2" xfId="0" applyNumberFormat="1" applyFont="1" applyBorder="1" applyAlignment="1">
      <alignment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0" fontId="12" fillId="0" borderId="0" xfId="0" applyFont="1" applyBorder="1"/>
    <xf numFmtId="0" fontId="21" fillId="0" borderId="0" xfId="0" applyFont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vertical="center" wrapText="1"/>
    </xf>
    <xf numFmtId="2" fontId="22" fillId="0" borderId="2" xfId="0" applyNumberFormat="1" applyFont="1" applyBorder="1" applyAlignment="1">
      <alignment vertical="center" wrapText="1"/>
    </xf>
    <xf numFmtId="164" fontId="21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2" fontId="33" fillId="0" borderId="2" xfId="0" applyNumberFormat="1" applyFont="1" applyBorder="1" applyAlignment="1">
      <alignment vertical="center" wrapText="1"/>
    </xf>
    <xf numFmtId="0" fontId="19" fillId="2" borderId="2" xfId="0" applyFont="1" applyFill="1" applyBorder="1" applyAlignment="1">
      <alignment horizontal="right" wrapText="1"/>
    </xf>
    <xf numFmtId="2" fontId="14" fillId="0" borderId="2" xfId="0" applyNumberFormat="1" applyFont="1" applyBorder="1" applyAlignment="1">
      <alignment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0" fontId="53" fillId="2" borderId="2" xfId="0" applyFont="1" applyFill="1" applyBorder="1" applyAlignment="1">
      <alignment vertical="top" wrapText="1"/>
    </xf>
    <xf numFmtId="0" fontId="19" fillId="0" borderId="2" xfId="8" applyFont="1" applyBorder="1" applyAlignment="1">
      <alignment vertical="top" wrapText="1"/>
    </xf>
    <xf numFmtId="2" fontId="10" fillId="0" borderId="2" xfId="0" applyNumberFormat="1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54" fillId="0" borderId="0" xfId="0" applyFont="1" applyBorder="1" applyAlignment="1">
      <alignment vertical="center" wrapText="1"/>
    </xf>
    <xf numFmtId="0" fontId="55" fillId="0" borderId="2" xfId="0" applyFont="1" applyBorder="1" applyAlignment="1">
      <alignment vertical="center" wrapText="1"/>
    </xf>
    <xf numFmtId="1" fontId="56" fillId="0" borderId="2" xfId="0" applyNumberFormat="1" applyFont="1" applyBorder="1" applyAlignment="1">
      <alignment vertical="center" wrapText="1"/>
    </xf>
    <xf numFmtId="0" fontId="58" fillId="0" borderId="0" xfId="0" applyFont="1"/>
    <xf numFmtId="49" fontId="39" fillId="0" borderId="2" xfId="8" applyNumberFormat="1" applyFont="1" applyBorder="1" applyAlignment="1">
      <alignment horizontal="right" vertical="center" wrapText="1"/>
    </xf>
    <xf numFmtId="49" fontId="14" fillId="0" borderId="2" xfId="0" applyNumberFormat="1" applyFont="1" applyBorder="1" applyAlignment="1">
      <alignment vertical="center" wrapText="1"/>
    </xf>
    <xf numFmtId="49" fontId="25" fillId="0" borderId="0" xfId="0" applyNumberFormat="1" applyFont="1"/>
    <xf numFmtId="49" fontId="40" fillId="0" borderId="2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right"/>
    </xf>
    <xf numFmtId="2" fontId="34" fillId="0" borderId="2" xfId="0" applyNumberFormat="1" applyFont="1" applyBorder="1" applyAlignment="1">
      <alignment vertical="center" wrapText="1"/>
    </xf>
    <xf numFmtId="49" fontId="60" fillId="0" borderId="2" xfId="8" applyNumberFormat="1" applyFont="1" applyBorder="1" applyAlignment="1">
      <alignment horizontal="right" vertical="center" wrapText="1"/>
    </xf>
    <xf numFmtId="49" fontId="44" fillId="0" borderId="0" xfId="0" applyNumberFormat="1" applyFont="1"/>
    <xf numFmtId="2" fontId="8" fillId="4" borderId="2" xfId="0" applyNumberFormat="1" applyFont="1" applyFill="1" applyBorder="1" applyAlignment="1">
      <alignment vertical="center" wrapText="1"/>
    </xf>
    <xf numFmtId="2" fontId="21" fillId="5" borderId="6" xfId="0" applyNumberFormat="1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14" fillId="0" borderId="11" xfId="0" applyNumberFormat="1" applyFont="1" applyBorder="1" applyAlignment="1">
      <alignment vertical="center" wrapText="1"/>
    </xf>
    <xf numFmtId="0" fontId="14" fillId="0" borderId="8" xfId="0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0" fontId="65" fillId="0" borderId="2" xfId="0" applyFont="1" applyBorder="1" applyAlignment="1">
      <alignment horizontal="center" vertical="center" wrapText="1"/>
    </xf>
    <xf numFmtId="49" fontId="67" fillId="5" borderId="2" xfId="0" applyNumberFormat="1" applyFont="1" applyFill="1" applyBorder="1" applyAlignment="1">
      <alignment horizontal="right" vertical="center" wrapText="1"/>
    </xf>
    <xf numFmtId="0" fontId="67" fillId="5" borderId="2" xfId="0" applyFont="1" applyFill="1" applyBorder="1" applyAlignment="1">
      <alignment horizontal="center" vertical="center" wrapText="1"/>
    </xf>
    <xf numFmtId="0" fontId="67" fillId="5" borderId="2" xfId="0" applyFont="1" applyFill="1" applyBorder="1" applyAlignment="1">
      <alignment vertical="center" wrapText="1"/>
    </xf>
    <xf numFmtId="164" fontId="67" fillId="5" borderId="2" xfId="0" applyNumberFormat="1" applyFont="1" applyFill="1" applyBorder="1" applyAlignment="1">
      <alignment vertical="center" wrapText="1"/>
    </xf>
    <xf numFmtId="0" fontId="67" fillId="0" borderId="0" xfId="0" applyFont="1" applyAlignment="1">
      <alignment vertical="center" wrapText="1"/>
    </xf>
    <xf numFmtId="0" fontId="64" fillId="0" borderId="0" xfId="0" quotePrefix="1" applyFont="1" applyAlignment="1">
      <alignment vertical="center" wrapText="1"/>
    </xf>
    <xf numFmtId="1" fontId="0" fillId="0" borderId="0" xfId="0" applyNumberFormat="1"/>
    <xf numFmtId="1" fontId="25" fillId="0" borderId="0" xfId="0" applyNumberFormat="1" applyFont="1"/>
    <xf numFmtId="2" fontId="0" fillId="0" borderId="0" xfId="0" applyNumberFormat="1"/>
    <xf numFmtId="2" fontId="25" fillId="0" borderId="0" xfId="0" applyNumberFormat="1" applyFont="1"/>
    <xf numFmtId="0" fontId="68" fillId="0" borderId="0" xfId="0" applyFont="1" applyBorder="1"/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8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8" fillId="0" borderId="4" xfId="0" applyNumberFormat="1" applyFont="1" applyFill="1" applyBorder="1" applyAlignment="1" applyProtection="1">
      <alignment horizontal="left" vertical="top"/>
    </xf>
    <xf numFmtId="0" fontId="38" fillId="0" borderId="17" xfId="0" applyNumberFormat="1" applyFont="1" applyFill="1" applyBorder="1" applyAlignment="1" applyProtection="1">
      <alignment horizontal="left" vertical="top"/>
    </xf>
    <xf numFmtId="0" fontId="38" fillId="0" borderId="7" xfId="0" applyNumberFormat="1" applyFont="1" applyFill="1" applyBorder="1" applyAlignment="1" applyProtection="1">
      <alignment horizontal="left" vertical="top"/>
    </xf>
    <xf numFmtId="0" fontId="4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4" fillId="0" borderId="5" xfId="0" applyFont="1" applyBorder="1" applyAlignment="1">
      <alignment horizontal="center" vertical="center" textRotation="90" wrapText="1"/>
    </xf>
    <xf numFmtId="0" fontId="34" fillId="0" borderId="15" xfId="0" applyFont="1" applyBorder="1" applyAlignment="1">
      <alignment horizontal="center" vertical="center" textRotation="90" wrapText="1"/>
    </xf>
    <xf numFmtId="0" fontId="34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9" fillId="0" borderId="0" xfId="0" applyNumberFormat="1" applyFont="1" applyAlignment="1">
      <alignment horizontal="left" vertical="center" wrapText="1"/>
    </xf>
    <xf numFmtId="0" fontId="41" fillId="0" borderId="0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41" fillId="0" borderId="4" xfId="0" applyNumberFormat="1" applyFont="1" applyBorder="1" applyAlignment="1">
      <alignment horizontal="center" vertical="center" wrapText="1"/>
    </xf>
    <xf numFmtId="0" fontId="41" fillId="0" borderId="17" xfId="0" applyNumberFormat="1" applyFont="1" applyBorder="1" applyAlignment="1">
      <alignment horizontal="center" vertical="center" wrapText="1"/>
    </xf>
    <xf numFmtId="0" fontId="41" fillId="0" borderId="7" xfId="0" applyNumberFormat="1" applyFont="1" applyBorder="1" applyAlignment="1">
      <alignment horizontal="center" vertical="center" wrapText="1"/>
    </xf>
    <xf numFmtId="0" fontId="41" fillId="0" borderId="5" xfId="0" applyNumberFormat="1" applyFont="1" applyBorder="1" applyAlignment="1">
      <alignment horizontal="center" vertical="center" wrapText="1"/>
    </xf>
    <xf numFmtId="0" fontId="41" fillId="0" borderId="15" xfId="0" applyNumberFormat="1" applyFont="1" applyBorder="1" applyAlignment="1">
      <alignment horizontal="center" vertical="center" wrapText="1"/>
    </xf>
    <xf numFmtId="0" fontId="41" fillId="0" borderId="14" xfId="0" applyNumberFormat="1" applyFont="1" applyBorder="1" applyAlignment="1">
      <alignment horizontal="center" vertical="center" wrapText="1"/>
    </xf>
    <xf numFmtId="0" fontId="41" fillId="0" borderId="22" xfId="0" applyNumberFormat="1" applyFont="1" applyBorder="1" applyAlignment="1">
      <alignment horizontal="center" vertical="center" wrapText="1"/>
    </xf>
    <xf numFmtId="0" fontId="41" fillId="0" borderId="23" xfId="0" applyNumberFormat="1" applyFont="1" applyBorder="1" applyAlignment="1">
      <alignment horizontal="center" vertical="center" wrapText="1"/>
    </xf>
    <xf numFmtId="0" fontId="41" fillId="0" borderId="24" xfId="0" applyNumberFormat="1" applyFont="1" applyBorder="1" applyAlignment="1">
      <alignment horizontal="center" vertical="center" wrapText="1"/>
    </xf>
    <xf numFmtId="0" fontId="41" fillId="0" borderId="2" xfId="0" applyNumberFormat="1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textRotation="90" wrapText="1"/>
    </xf>
    <xf numFmtId="0" fontId="65" fillId="0" borderId="5" xfId="0" applyFont="1" applyBorder="1" applyAlignment="1">
      <alignment horizontal="center" vertical="center" textRotation="90" wrapText="1"/>
    </xf>
    <xf numFmtId="0" fontId="65" fillId="0" borderId="15" xfId="0" applyFont="1" applyBorder="1" applyAlignment="1">
      <alignment horizontal="center" vertical="center" textRotation="90" wrapText="1"/>
    </xf>
    <xf numFmtId="0" fontId="65" fillId="0" borderId="6" xfId="0" applyFont="1" applyBorder="1" applyAlignment="1">
      <alignment horizontal="center" vertical="center" textRotation="90" wrapText="1"/>
    </xf>
    <xf numFmtId="49" fontId="57" fillId="0" borderId="0" xfId="8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7" fillId="0" borderId="27" xfId="8" applyFont="1" applyBorder="1" applyAlignment="1">
      <alignment horizontal="left" vertical="center" wrapText="1"/>
    </xf>
    <xf numFmtId="0" fontId="39" fillId="0" borderId="0" xfId="8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  <sheetName val="Сільські ради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30">
          <cell r="C30">
            <v>0</v>
          </cell>
        </row>
        <row r="66">
          <cell r="D66">
            <v>0</v>
          </cell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2"/>
  <sheetViews>
    <sheetView workbookViewId="0">
      <selection activeCell="A6" sqref="A6:F6"/>
    </sheetView>
  </sheetViews>
  <sheetFormatPr defaultRowHeight="15"/>
  <cols>
    <col min="1" max="1" width="10.42578125" customWidth="1"/>
    <col min="2" max="2" width="51.140625" customWidth="1"/>
    <col min="3" max="3" width="10" style="14" customWidth="1"/>
    <col min="4" max="4" width="9" style="14" customWidth="1"/>
    <col min="5" max="5" width="10" style="14" customWidth="1"/>
    <col min="6" max="6" width="8" style="14" customWidth="1"/>
    <col min="9" max="11" width="0" hidden="1" customWidth="1"/>
    <col min="12" max="12" width="11.42578125" hidden="1" customWidth="1"/>
    <col min="13" max="14" width="0" hidden="1" customWidth="1"/>
  </cols>
  <sheetData>
    <row r="1" spans="1:10" s="13" customFormat="1">
      <c r="B1" s="224"/>
      <c r="C1" s="226" t="s">
        <v>0</v>
      </c>
      <c r="D1" s="226"/>
      <c r="E1" s="226"/>
      <c r="F1" s="226"/>
    </row>
    <row r="2" spans="1:10" s="13" customFormat="1" ht="15" customHeight="1">
      <c r="B2" s="226" t="s">
        <v>383</v>
      </c>
      <c r="C2" s="226"/>
      <c r="D2" s="226"/>
      <c r="E2" s="226"/>
      <c r="F2" s="226"/>
    </row>
    <row r="3" spans="1:10" s="13" customFormat="1">
      <c r="B3" s="224"/>
      <c r="C3" s="226" t="s">
        <v>380</v>
      </c>
      <c r="D3" s="226"/>
      <c r="E3" s="226"/>
      <c r="F3" s="226"/>
    </row>
    <row r="4" spans="1:10" s="13" customFormat="1" ht="3" customHeight="1">
      <c r="C4" s="170"/>
      <c r="D4" s="170"/>
      <c r="E4" s="170"/>
      <c r="F4" s="170"/>
    </row>
    <row r="5" spans="1:10">
      <c r="A5" s="234" t="s">
        <v>27</v>
      </c>
      <c r="B5" s="234"/>
      <c r="C5" s="234"/>
      <c r="D5" s="234"/>
      <c r="E5" s="234"/>
      <c r="F5" s="234"/>
    </row>
    <row r="6" spans="1:10">
      <c r="A6" s="234" t="s">
        <v>264</v>
      </c>
      <c r="B6" s="234"/>
      <c r="C6" s="234"/>
      <c r="D6" s="234"/>
      <c r="E6" s="234"/>
      <c r="F6" s="234"/>
    </row>
    <row r="7" spans="1:10" s="1" customFormat="1">
      <c r="A7" s="236">
        <v>12313301000</v>
      </c>
      <c r="B7" s="236"/>
      <c r="C7" s="171"/>
      <c r="D7" s="171"/>
      <c r="E7" s="171"/>
      <c r="F7" s="171"/>
    </row>
    <row r="8" spans="1:10">
      <c r="A8" s="237" t="s">
        <v>245</v>
      </c>
      <c r="B8" s="237"/>
      <c r="E8" s="228" t="s">
        <v>174</v>
      </c>
      <c r="F8" s="228"/>
    </row>
    <row r="9" spans="1:10" s="14" customFormat="1" ht="12.75" customHeight="1">
      <c r="A9" s="231" t="s">
        <v>1</v>
      </c>
      <c r="B9" s="231" t="s">
        <v>173</v>
      </c>
      <c r="C9" s="231" t="s">
        <v>172</v>
      </c>
      <c r="D9" s="231" t="s">
        <v>2</v>
      </c>
      <c r="E9" s="229" t="s">
        <v>3</v>
      </c>
      <c r="F9" s="230"/>
    </row>
    <row r="10" spans="1:10" s="14" customFormat="1" ht="38.25">
      <c r="A10" s="232"/>
      <c r="B10" s="232"/>
      <c r="C10" s="232"/>
      <c r="D10" s="232"/>
      <c r="E10" s="45" t="s">
        <v>172</v>
      </c>
      <c r="F10" s="45" t="s">
        <v>50</v>
      </c>
    </row>
    <row r="11" spans="1:10">
      <c r="A11" s="11">
        <v>1</v>
      </c>
      <c r="B11" s="11">
        <v>2</v>
      </c>
      <c r="C11" s="45">
        <v>3</v>
      </c>
      <c r="D11" s="45">
        <v>4</v>
      </c>
      <c r="E11" s="45">
        <v>5</v>
      </c>
      <c r="F11" s="45">
        <v>6</v>
      </c>
    </row>
    <row r="12" spans="1:10" s="70" customFormat="1">
      <c r="A12" s="3">
        <v>10000000</v>
      </c>
      <c r="B12" s="46" t="s">
        <v>4</v>
      </c>
      <c r="C12" s="165">
        <f t="shared" ref="C12:C13" si="0">SUM(D12:E12)</f>
        <v>28906820</v>
      </c>
      <c r="D12" s="165">
        <f>D13+D15+D19+D24+D30+D49</f>
        <v>28638250</v>
      </c>
      <c r="E12" s="165">
        <f>E13+E15+E19+E24+E30+E49</f>
        <v>268570</v>
      </c>
      <c r="F12" s="165">
        <f>F13+F15+F19+F24+F30+F49</f>
        <v>0</v>
      </c>
    </row>
    <row r="13" spans="1:10" ht="15.75" customHeight="1">
      <c r="A13" s="47">
        <v>11020000</v>
      </c>
      <c r="B13" s="48" t="s">
        <v>51</v>
      </c>
      <c r="C13" s="164">
        <f t="shared" si="0"/>
        <v>123000</v>
      </c>
      <c r="D13" s="168">
        <f>D14</f>
        <v>123000</v>
      </c>
      <c r="E13" s="168">
        <f t="shared" ref="E13:F13" si="1">E14</f>
        <v>0</v>
      </c>
      <c r="F13" s="168">
        <f t="shared" si="1"/>
        <v>0</v>
      </c>
    </row>
    <row r="14" spans="1:10" ht="25.5">
      <c r="A14" s="49">
        <v>11020200</v>
      </c>
      <c r="B14" s="49" t="s">
        <v>5</v>
      </c>
      <c r="C14" s="164">
        <f>SUM(D14:E14)</f>
        <v>123000</v>
      </c>
      <c r="D14" s="164">
        <v>123000</v>
      </c>
      <c r="E14" s="164"/>
      <c r="F14" s="164"/>
      <c r="I14">
        <v>30000</v>
      </c>
      <c r="J14" s="220">
        <f>D14-I14</f>
        <v>93000</v>
      </c>
    </row>
    <row r="15" spans="1:10" s="70" customFormat="1" hidden="1">
      <c r="A15" s="50">
        <v>12000000</v>
      </c>
      <c r="B15" s="51" t="s">
        <v>52</v>
      </c>
      <c r="C15" s="165">
        <f t="shared" ref="C15:C88" si="2">SUM(D15:E15)</f>
        <v>0</v>
      </c>
      <c r="D15" s="165">
        <f>D16</f>
        <v>0</v>
      </c>
      <c r="E15" s="165">
        <f t="shared" ref="E15:F15" si="3">E16</f>
        <v>0</v>
      </c>
      <c r="F15" s="165">
        <f t="shared" si="3"/>
        <v>0</v>
      </c>
      <c r="J15" s="220">
        <f t="shared" ref="J15:J78" si="4">D15-I15</f>
        <v>0</v>
      </c>
    </row>
    <row r="16" spans="1:10" s="70" customFormat="1" ht="24.75" hidden="1" customHeight="1">
      <c r="A16" s="52">
        <v>12020000</v>
      </c>
      <c r="B16" s="53" t="s">
        <v>53</v>
      </c>
      <c r="C16" s="165">
        <f t="shared" si="2"/>
        <v>0</v>
      </c>
      <c r="D16" s="165">
        <f>SUM(D17:D18)</f>
        <v>0</v>
      </c>
      <c r="E16" s="165">
        <f t="shared" ref="E16:F16" si="5">SUM(E17:E18)</f>
        <v>0</v>
      </c>
      <c r="F16" s="165">
        <f t="shared" si="5"/>
        <v>0</v>
      </c>
      <c r="J16" s="220">
        <f t="shared" si="4"/>
        <v>0</v>
      </c>
    </row>
    <row r="17" spans="1:10" ht="32.25" hidden="1" customHeight="1">
      <c r="A17" s="9">
        <v>12020100</v>
      </c>
      <c r="B17" s="54" t="s">
        <v>54</v>
      </c>
      <c r="C17" s="164">
        <f t="shared" si="2"/>
        <v>0</v>
      </c>
      <c r="D17" s="164">
        <f>'[1]Доходи рік'!$C23/1000</f>
        <v>0</v>
      </c>
      <c r="E17" s="164"/>
      <c r="F17" s="164"/>
      <c r="J17" s="220">
        <f t="shared" si="4"/>
        <v>0</v>
      </c>
    </row>
    <row r="18" spans="1:10" ht="25.5" hidden="1">
      <c r="A18" s="9">
        <v>12020200</v>
      </c>
      <c r="B18" s="54" t="s">
        <v>55</v>
      </c>
      <c r="C18" s="164">
        <f t="shared" si="2"/>
        <v>0</v>
      </c>
      <c r="D18" s="164">
        <f>'[1]Доходи рік'!$C24/1000</f>
        <v>0</v>
      </c>
      <c r="E18" s="164"/>
      <c r="F18" s="164"/>
      <c r="J18" s="220">
        <f t="shared" si="4"/>
        <v>0</v>
      </c>
    </row>
    <row r="19" spans="1:10" s="70" customFormat="1" ht="27">
      <c r="A19" s="47">
        <v>13000000</v>
      </c>
      <c r="B19" s="48" t="s">
        <v>56</v>
      </c>
      <c r="C19" s="165">
        <f t="shared" si="2"/>
        <v>13600</v>
      </c>
      <c r="D19" s="165">
        <f>D20+D22</f>
        <v>13600</v>
      </c>
      <c r="E19" s="165">
        <f t="shared" ref="E19:F19" si="6">E20</f>
        <v>0</v>
      </c>
      <c r="F19" s="165">
        <f t="shared" si="6"/>
        <v>0</v>
      </c>
      <c r="J19" s="220"/>
    </row>
    <row r="20" spans="1:10">
      <c r="A20" s="55">
        <v>13010000</v>
      </c>
      <c r="B20" s="56" t="s">
        <v>57</v>
      </c>
      <c r="C20" s="164">
        <f t="shared" si="2"/>
        <v>6000</v>
      </c>
      <c r="D20" s="164">
        <f>D21</f>
        <v>6000</v>
      </c>
      <c r="E20" s="164">
        <f>SUM(E21:E23)</f>
        <v>0</v>
      </c>
      <c r="F20" s="164">
        <f>SUM(F21:F23)</f>
        <v>0</v>
      </c>
      <c r="J20" s="220"/>
    </row>
    <row r="21" spans="1:10" ht="51">
      <c r="A21" s="55">
        <v>13010200</v>
      </c>
      <c r="B21" s="56" t="s">
        <v>58</v>
      </c>
      <c r="C21" s="164">
        <f t="shared" si="2"/>
        <v>6000</v>
      </c>
      <c r="D21" s="164">
        <v>6000</v>
      </c>
      <c r="E21" s="164"/>
      <c r="F21" s="164"/>
      <c r="I21">
        <v>6000</v>
      </c>
      <c r="J21" s="220">
        <f t="shared" si="4"/>
        <v>0</v>
      </c>
    </row>
    <row r="22" spans="1:10" ht="25.5" customHeight="1">
      <c r="A22" s="55">
        <v>13030000</v>
      </c>
      <c r="B22" s="56" t="s">
        <v>270</v>
      </c>
      <c r="C22" s="164">
        <f>C23</f>
        <v>7600</v>
      </c>
      <c r="D22" s="164">
        <f>D23</f>
        <v>7600</v>
      </c>
      <c r="E22" s="164"/>
      <c r="F22" s="164"/>
      <c r="J22" s="220"/>
    </row>
    <row r="23" spans="1:10" ht="25.5">
      <c r="A23" s="55">
        <v>13030100</v>
      </c>
      <c r="B23" s="56" t="s">
        <v>271</v>
      </c>
      <c r="C23" s="164">
        <f t="shared" si="2"/>
        <v>7600</v>
      </c>
      <c r="D23" s="164">
        <v>7600</v>
      </c>
      <c r="E23" s="164"/>
      <c r="F23" s="164"/>
      <c r="I23">
        <v>7600</v>
      </c>
      <c r="J23" s="220">
        <f t="shared" si="4"/>
        <v>0</v>
      </c>
    </row>
    <row r="24" spans="1:10" s="70" customFormat="1">
      <c r="A24" s="57">
        <v>14000000</v>
      </c>
      <c r="B24" s="51" t="s">
        <v>59</v>
      </c>
      <c r="C24" s="165">
        <f t="shared" si="2"/>
        <v>3194170</v>
      </c>
      <c r="D24" s="165">
        <f>D29+D25+D27</f>
        <v>3194170</v>
      </c>
      <c r="E24" s="165">
        <f t="shared" ref="E24:F24" si="7">E29+E25+E27</f>
        <v>0</v>
      </c>
      <c r="F24" s="165">
        <f t="shared" si="7"/>
        <v>0</v>
      </c>
      <c r="J24" s="220"/>
    </row>
    <row r="25" spans="1:10" s="43" customFormat="1" ht="27">
      <c r="A25" s="100">
        <v>14020000</v>
      </c>
      <c r="B25" s="100" t="s">
        <v>130</v>
      </c>
      <c r="C25" s="168">
        <f t="shared" si="2"/>
        <v>255950</v>
      </c>
      <c r="D25" s="168">
        <f>D26</f>
        <v>255950</v>
      </c>
      <c r="E25" s="168">
        <f t="shared" ref="E25:F25" si="8">E26</f>
        <v>0</v>
      </c>
      <c r="F25" s="168">
        <f t="shared" si="8"/>
        <v>0</v>
      </c>
      <c r="J25" s="220"/>
    </row>
    <row r="26" spans="1:10" s="70" customFormat="1">
      <c r="A26" s="49">
        <v>14021900</v>
      </c>
      <c r="B26" s="49" t="s">
        <v>131</v>
      </c>
      <c r="C26" s="164">
        <f t="shared" si="2"/>
        <v>255950</v>
      </c>
      <c r="D26" s="164">
        <v>255950</v>
      </c>
      <c r="E26" s="164"/>
      <c r="F26" s="164"/>
      <c r="I26" s="70">
        <v>272250</v>
      </c>
      <c r="J26" s="220">
        <f t="shared" si="4"/>
        <v>-16300</v>
      </c>
    </row>
    <row r="27" spans="1:10" s="43" customFormat="1" ht="27">
      <c r="A27" s="100">
        <v>14030000</v>
      </c>
      <c r="B27" s="100" t="s">
        <v>132</v>
      </c>
      <c r="C27" s="168">
        <f t="shared" si="2"/>
        <v>1150490</v>
      </c>
      <c r="D27" s="168">
        <f>D28</f>
        <v>1150490</v>
      </c>
      <c r="E27" s="168">
        <f t="shared" ref="E27:F27" si="9">E28</f>
        <v>0</v>
      </c>
      <c r="F27" s="168">
        <f t="shared" si="9"/>
        <v>0</v>
      </c>
      <c r="J27" s="220"/>
    </row>
    <row r="28" spans="1:10" s="70" customFormat="1">
      <c r="A28" s="49">
        <v>14031900</v>
      </c>
      <c r="B28" s="49" t="s">
        <v>131</v>
      </c>
      <c r="C28" s="164">
        <f t="shared" si="2"/>
        <v>1150490</v>
      </c>
      <c r="D28" s="164">
        <v>1150490</v>
      </c>
      <c r="E28" s="164"/>
      <c r="F28" s="164"/>
      <c r="I28" s="70">
        <v>1157690</v>
      </c>
      <c r="J28" s="220">
        <f t="shared" si="4"/>
        <v>-7200</v>
      </c>
    </row>
    <row r="29" spans="1:10" s="103" customFormat="1" ht="27">
      <c r="A29" s="101">
        <v>14040000</v>
      </c>
      <c r="B29" s="102" t="s">
        <v>60</v>
      </c>
      <c r="C29" s="168">
        <f t="shared" si="2"/>
        <v>1787730</v>
      </c>
      <c r="D29" s="168">
        <v>1787730</v>
      </c>
      <c r="E29" s="168"/>
      <c r="F29" s="168"/>
      <c r="I29" s="103">
        <v>1787730</v>
      </c>
      <c r="J29" s="220">
        <f t="shared" si="4"/>
        <v>0</v>
      </c>
    </row>
    <row r="30" spans="1:10" s="70" customFormat="1" ht="17.25" customHeight="1">
      <c r="A30" s="29">
        <v>18000000</v>
      </c>
      <c r="B30" s="51" t="s">
        <v>61</v>
      </c>
      <c r="C30" s="165">
        <f t="shared" si="2"/>
        <v>25307480</v>
      </c>
      <c r="D30" s="165">
        <f>D31+D42+D45</f>
        <v>25307480</v>
      </c>
      <c r="E30" s="165">
        <f t="shared" ref="E30:F30" si="10">E31+E42+E45</f>
        <v>0</v>
      </c>
      <c r="F30" s="165">
        <f t="shared" si="10"/>
        <v>0</v>
      </c>
      <c r="J30" s="220"/>
    </row>
    <row r="31" spans="1:10">
      <c r="A31" s="9">
        <v>18010000</v>
      </c>
      <c r="B31" s="54" t="s">
        <v>62</v>
      </c>
      <c r="C31" s="164">
        <f t="shared" si="2"/>
        <v>15766720</v>
      </c>
      <c r="D31" s="164">
        <f>SUM(D32:D41)</f>
        <v>15766720</v>
      </c>
      <c r="E31" s="164">
        <f t="shared" ref="E31:F31" si="11">SUM(E32:E41)</f>
        <v>0</v>
      </c>
      <c r="F31" s="164">
        <f t="shared" si="11"/>
        <v>0</v>
      </c>
      <c r="J31" s="220"/>
    </row>
    <row r="32" spans="1:10" s="1" customFormat="1" ht="38.25">
      <c r="A32" s="9">
        <v>18010100</v>
      </c>
      <c r="B32" s="54" t="s">
        <v>63</v>
      </c>
      <c r="C32" s="164">
        <f t="shared" si="2"/>
        <v>20300</v>
      </c>
      <c r="D32" s="164">
        <v>20300</v>
      </c>
      <c r="E32" s="164"/>
      <c r="F32" s="164"/>
      <c r="I32" s="1">
        <v>34800</v>
      </c>
      <c r="J32" s="220">
        <f t="shared" si="4"/>
        <v>-14500</v>
      </c>
    </row>
    <row r="33" spans="1:10" ht="30" customHeight="1">
      <c r="A33" s="9">
        <v>18010200</v>
      </c>
      <c r="B33" s="54" t="s">
        <v>64</v>
      </c>
      <c r="C33" s="164">
        <f t="shared" si="2"/>
        <v>149950</v>
      </c>
      <c r="D33" s="164">
        <v>149950</v>
      </c>
      <c r="E33" s="164"/>
      <c r="F33" s="164"/>
      <c r="I33">
        <v>192950</v>
      </c>
      <c r="J33" s="220">
        <f t="shared" si="4"/>
        <v>-43000</v>
      </c>
    </row>
    <row r="34" spans="1:10" ht="38.25">
      <c r="A34" s="9">
        <v>18010300</v>
      </c>
      <c r="B34" s="54" t="s">
        <v>65</v>
      </c>
      <c r="C34" s="164">
        <f t="shared" si="2"/>
        <v>1861300</v>
      </c>
      <c r="D34" s="164">
        <v>1861300</v>
      </c>
      <c r="E34" s="164"/>
      <c r="F34" s="164"/>
      <c r="I34">
        <v>1936300</v>
      </c>
      <c r="J34" s="220">
        <f t="shared" si="4"/>
        <v>-75000</v>
      </c>
    </row>
    <row r="35" spans="1:10" s="1" customFormat="1" ht="38.25">
      <c r="A35" s="58">
        <v>18010400</v>
      </c>
      <c r="B35" s="54" t="s">
        <v>66</v>
      </c>
      <c r="C35" s="164">
        <f t="shared" si="2"/>
        <v>1728530</v>
      </c>
      <c r="D35" s="164">
        <v>1728530</v>
      </c>
      <c r="E35" s="164"/>
      <c r="F35" s="164"/>
      <c r="I35" s="1">
        <v>1788530</v>
      </c>
      <c r="J35" s="220">
        <f t="shared" si="4"/>
        <v>-60000</v>
      </c>
    </row>
    <row r="36" spans="1:10">
      <c r="A36" s="58">
        <v>18010500</v>
      </c>
      <c r="B36" s="54" t="s">
        <v>6</v>
      </c>
      <c r="C36" s="164">
        <f t="shared" si="2"/>
        <v>4587680</v>
      </c>
      <c r="D36" s="164">
        <v>4587680</v>
      </c>
      <c r="E36" s="164"/>
      <c r="F36" s="164"/>
      <c r="I36">
        <v>4587680</v>
      </c>
      <c r="J36" s="220">
        <f t="shared" si="4"/>
        <v>0</v>
      </c>
    </row>
    <row r="37" spans="1:10">
      <c r="A37" s="58">
        <v>18010600</v>
      </c>
      <c r="B37" s="54" t="s">
        <v>7</v>
      </c>
      <c r="C37" s="164">
        <f t="shared" si="2"/>
        <v>4980400</v>
      </c>
      <c r="D37" s="164">
        <v>4980400</v>
      </c>
      <c r="E37" s="164"/>
      <c r="F37" s="164"/>
      <c r="I37">
        <v>4980400</v>
      </c>
      <c r="J37" s="220">
        <f t="shared" si="4"/>
        <v>0</v>
      </c>
    </row>
    <row r="38" spans="1:10">
      <c r="A38" s="58">
        <v>18010700</v>
      </c>
      <c r="B38" s="54" t="s">
        <v>8</v>
      </c>
      <c r="C38" s="164">
        <f t="shared" si="2"/>
        <v>905860</v>
      </c>
      <c r="D38" s="164">
        <v>905860</v>
      </c>
      <c r="E38" s="164"/>
      <c r="F38" s="164"/>
      <c r="I38">
        <v>905860</v>
      </c>
      <c r="J38" s="220">
        <f t="shared" si="4"/>
        <v>0</v>
      </c>
    </row>
    <row r="39" spans="1:10" ht="15.75" customHeight="1">
      <c r="A39" s="58">
        <v>18010900</v>
      </c>
      <c r="B39" s="58" t="s">
        <v>9</v>
      </c>
      <c r="C39" s="164">
        <f t="shared" si="2"/>
        <v>1382700</v>
      </c>
      <c r="D39" s="164">
        <v>1382700</v>
      </c>
      <c r="E39" s="164"/>
      <c r="F39" s="164"/>
      <c r="I39">
        <v>1382700</v>
      </c>
      <c r="J39" s="220">
        <f t="shared" si="4"/>
        <v>0</v>
      </c>
    </row>
    <row r="40" spans="1:10" s="44" customFormat="1" ht="12.75" customHeight="1">
      <c r="A40" s="32">
        <v>18011000</v>
      </c>
      <c r="B40" s="54" t="s">
        <v>67</v>
      </c>
      <c r="C40" s="164">
        <f t="shared" si="2"/>
        <v>50000</v>
      </c>
      <c r="D40" s="164">
        <v>50000</v>
      </c>
      <c r="E40" s="164"/>
      <c r="F40" s="164"/>
      <c r="I40" s="44">
        <v>50000</v>
      </c>
      <c r="J40" s="220">
        <f t="shared" si="4"/>
        <v>0</v>
      </c>
    </row>
    <row r="41" spans="1:10" s="44" customFormat="1" ht="15.75" customHeight="1">
      <c r="A41" s="32">
        <v>18011100</v>
      </c>
      <c r="B41" s="54" t="s">
        <v>68</v>
      </c>
      <c r="C41" s="164">
        <f t="shared" si="2"/>
        <v>100000</v>
      </c>
      <c r="D41" s="164">
        <v>100000</v>
      </c>
      <c r="E41" s="172"/>
      <c r="F41" s="164"/>
      <c r="I41" s="44">
        <v>100000</v>
      </c>
      <c r="J41" s="220">
        <f t="shared" si="4"/>
        <v>0</v>
      </c>
    </row>
    <row r="42" spans="1:10" s="70" customFormat="1">
      <c r="A42" s="59">
        <v>18030000</v>
      </c>
      <c r="B42" s="53" t="s">
        <v>69</v>
      </c>
      <c r="C42" s="165">
        <f t="shared" si="2"/>
        <v>19500</v>
      </c>
      <c r="D42" s="117">
        <f>D43+D44</f>
        <v>19500</v>
      </c>
      <c r="E42" s="117">
        <f t="shared" ref="E42:F42" si="12">E43</f>
        <v>0</v>
      </c>
      <c r="F42" s="117">
        <f t="shared" si="12"/>
        <v>0</v>
      </c>
      <c r="J42" s="220"/>
    </row>
    <row r="43" spans="1:10">
      <c r="A43" s="32">
        <v>18030100</v>
      </c>
      <c r="B43" s="32" t="s">
        <v>10</v>
      </c>
      <c r="C43" s="164">
        <f t="shared" si="2"/>
        <v>18700</v>
      </c>
      <c r="D43" s="164">
        <v>18700</v>
      </c>
      <c r="E43" s="164"/>
      <c r="F43" s="164"/>
      <c r="I43">
        <v>18700</v>
      </c>
      <c r="J43" s="220">
        <f t="shared" si="4"/>
        <v>0</v>
      </c>
    </row>
    <row r="44" spans="1:10" s="1" customFormat="1">
      <c r="A44" s="32">
        <v>18030102</v>
      </c>
      <c r="B44" s="32" t="s">
        <v>272</v>
      </c>
      <c r="C44" s="164">
        <f t="shared" si="2"/>
        <v>800</v>
      </c>
      <c r="D44" s="164">
        <v>800</v>
      </c>
      <c r="E44" s="164"/>
      <c r="F44" s="164"/>
      <c r="I44" s="1">
        <v>800</v>
      </c>
      <c r="J44" s="220">
        <f t="shared" si="4"/>
        <v>0</v>
      </c>
    </row>
    <row r="45" spans="1:10" s="70" customFormat="1">
      <c r="A45" s="30">
        <v>18050000</v>
      </c>
      <c r="B45" s="30" t="s">
        <v>11</v>
      </c>
      <c r="C45" s="165">
        <f t="shared" si="2"/>
        <v>9521260</v>
      </c>
      <c r="D45" s="165">
        <f>SUM(D46:D48)</f>
        <v>9521260</v>
      </c>
      <c r="E45" s="165">
        <f t="shared" ref="E45:F45" si="13">SUM(E46:E48)</f>
        <v>0</v>
      </c>
      <c r="F45" s="165">
        <f t="shared" si="13"/>
        <v>0</v>
      </c>
      <c r="J45" s="220"/>
    </row>
    <row r="46" spans="1:10">
      <c r="A46" s="9">
        <v>18050300</v>
      </c>
      <c r="B46" s="9" t="s">
        <v>12</v>
      </c>
      <c r="C46" s="164">
        <f t="shared" si="2"/>
        <v>1595700</v>
      </c>
      <c r="D46" s="164">
        <v>1595700</v>
      </c>
      <c r="E46" s="164"/>
      <c r="F46" s="164"/>
      <c r="I46">
        <v>1595700</v>
      </c>
      <c r="J46" s="220">
        <f t="shared" si="4"/>
        <v>0</v>
      </c>
    </row>
    <row r="47" spans="1:10">
      <c r="A47" s="9">
        <v>18050400</v>
      </c>
      <c r="B47" s="9" t="s">
        <v>13</v>
      </c>
      <c r="C47" s="164">
        <f t="shared" si="2"/>
        <v>5781360</v>
      </c>
      <c r="D47" s="164">
        <v>5781360</v>
      </c>
      <c r="E47" s="164"/>
      <c r="F47" s="164"/>
      <c r="I47">
        <v>5781360</v>
      </c>
      <c r="J47" s="220">
        <f t="shared" si="4"/>
        <v>0</v>
      </c>
    </row>
    <row r="48" spans="1:10" ht="51.75" customHeight="1">
      <c r="A48" s="9">
        <v>18050500</v>
      </c>
      <c r="B48" s="54" t="s">
        <v>70</v>
      </c>
      <c r="C48" s="164">
        <f t="shared" si="2"/>
        <v>2144200</v>
      </c>
      <c r="D48" s="164">
        <v>2144200</v>
      </c>
      <c r="E48" s="164"/>
      <c r="F48" s="164"/>
      <c r="I48">
        <v>2144200</v>
      </c>
      <c r="J48" s="220">
        <f t="shared" si="4"/>
        <v>0</v>
      </c>
    </row>
    <row r="49" spans="1:13" s="70" customFormat="1">
      <c r="A49" s="29">
        <v>19000000</v>
      </c>
      <c r="B49" s="29" t="s">
        <v>71</v>
      </c>
      <c r="C49" s="165">
        <f t="shared" si="2"/>
        <v>268570</v>
      </c>
      <c r="D49" s="165">
        <f>D50</f>
        <v>0</v>
      </c>
      <c r="E49" s="165">
        <f t="shared" ref="E49:F49" si="14">E50</f>
        <v>268570</v>
      </c>
      <c r="F49" s="165">
        <f t="shared" si="14"/>
        <v>0</v>
      </c>
      <c r="J49" s="220">
        <f t="shared" si="4"/>
        <v>0</v>
      </c>
    </row>
    <row r="50" spans="1:13" s="70" customFormat="1">
      <c r="A50" s="30">
        <v>19010000</v>
      </c>
      <c r="B50" s="30" t="s">
        <v>14</v>
      </c>
      <c r="C50" s="165">
        <f t="shared" si="2"/>
        <v>268570</v>
      </c>
      <c r="D50" s="165">
        <f>SUM(D51:D53)</f>
        <v>0</v>
      </c>
      <c r="E50" s="165">
        <f>SUM(E51:E53)</f>
        <v>268570</v>
      </c>
      <c r="F50" s="165">
        <f>SUM(F51:F53)</f>
        <v>0</v>
      </c>
      <c r="J50" s="220">
        <f t="shared" si="4"/>
        <v>0</v>
      </c>
      <c r="M50" s="220"/>
    </row>
    <row r="51" spans="1:13" ht="25.5">
      <c r="A51" s="9">
        <v>19010100</v>
      </c>
      <c r="B51" s="9" t="s">
        <v>15</v>
      </c>
      <c r="C51" s="164">
        <f t="shared" si="2"/>
        <v>94470</v>
      </c>
      <c r="D51" s="164"/>
      <c r="E51" s="164">
        <v>94470</v>
      </c>
      <c r="F51" s="164"/>
      <c r="J51" s="220">
        <f t="shared" si="4"/>
        <v>0</v>
      </c>
      <c r="L51">
        <v>94470</v>
      </c>
      <c r="M51" s="220">
        <f t="shared" ref="M51:M79" si="15">E51-L51</f>
        <v>0</v>
      </c>
    </row>
    <row r="52" spans="1:13" s="1" customFormat="1" ht="25.5">
      <c r="A52" s="9">
        <v>19010200</v>
      </c>
      <c r="B52" s="9" t="s">
        <v>273</v>
      </c>
      <c r="C52" s="164">
        <f t="shared" si="2"/>
        <v>2000</v>
      </c>
      <c r="D52" s="164"/>
      <c r="E52" s="164">
        <v>2000</v>
      </c>
      <c r="F52" s="164"/>
      <c r="J52" s="220">
        <f t="shared" si="4"/>
        <v>0</v>
      </c>
      <c r="L52" s="1">
        <v>2000</v>
      </c>
      <c r="M52" s="220">
        <f t="shared" si="15"/>
        <v>0</v>
      </c>
    </row>
    <row r="53" spans="1:13" ht="38.25">
      <c r="A53" s="9">
        <v>19010300</v>
      </c>
      <c r="B53" s="9" t="s">
        <v>72</v>
      </c>
      <c r="C53" s="164">
        <f t="shared" si="2"/>
        <v>172100</v>
      </c>
      <c r="D53" s="164"/>
      <c r="E53" s="164">
        <v>172100</v>
      </c>
      <c r="F53" s="164"/>
      <c r="J53" s="220">
        <f t="shared" si="4"/>
        <v>0</v>
      </c>
      <c r="L53">
        <v>172100</v>
      </c>
      <c r="M53" s="220">
        <f t="shared" si="15"/>
        <v>0</v>
      </c>
    </row>
    <row r="54" spans="1:13" s="70" customFormat="1" ht="18" customHeight="1">
      <c r="A54" s="60">
        <v>20000000</v>
      </c>
      <c r="B54" s="61" t="s">
        <v>16</v>
      </c>
      <c r="C54" s="173">
        <f t="shared" si="2"/>
        <v>3319479.4</v>
      </c>
      <c r="D54" s="165">
        <f>D55+D66+D69+D72+D61</f>
        <v>1757700</v>
      </c>
      <c r="E54" s="173">
        <f>E55+E66+E69+E72</f>
        <v>1561779.4</v>
      </c>
      <c r="F54" s="165">
        <f>F55+F66+F69+F72</f>
        <v>0</v>
      </c>
      <c r="J54" s="220"/>
      <c r="M54" s="220"/>
    </row>
    <row r="55" spans="1:13" s="70" customFormat="1" ht="15.75" customHeight="1">
      <c r="A55" s="62">
        <v>21000000</v>
      </c>
      <c r="B55" s="63" t="s">
        <v>73</v>
      </c>
      <c r="C55" s="165">
        <f t="shared" si="2"/>
        <v>229200</v>
      </c>
      <c r="D55" s="165">
        <f>D56+D58</f>
        <v>229200</v>
      </c>
      <c r="E55" s="165">
        <f t="shared" ref="E55:F55" si="16">E56+E58</f>
        <v>0</v>
      </c>
      <c r="F55" s="165">
        <f t="shared" si="16"/>
        <v>0</v>
      </c>
      <c r="J55" s="220"/>
      <c r="M55" s="220">
        <f t="shared" si="15"/>
        <v>0</v>
      </c>
    </row>
    <row r="56" spans="1:13" s="70" customFormat="1" ht="67.5" customHeight="1">
      <c r="A56" s="62">
        <v>21010000</v>
      </c>
      <c r="B56" s="51" t="s">
        <v>167</v>
      </c>
      <c r="C56" s="165">
        <f t="shared" si="2"/>
        <v>132000</v>
      </c>
      <c r="D56" s="165">
        <f>D57</f>
        <v>132000</v>
      </c>
      <c r="E56" s="165">
        <f t="shared" ref="E56:F56" si="17">E57</f>
        <v>0</v>
      </c>
      <c r="F56" s="165">
        <f t="shared" si="17"/>
        <v>0</v>
      </c>
      <c r="J56" s="220"/>
      <c r="M56" s="220">
        <f t="shared" si="15"/>
        <v>0</v>
      </c>
    </row>
    <row r="57" spans="1:13" ht="38.25">
      <c r="A57" s="33">
        <v>21010300</v>
      </c>
      <c r="B57" s="64" t="s">
        <v>74</v>
      </c>
      <c r="C57" s="164">
        <f t="shared" si="2"/>
        <v>132000</v>
      </c>
      <c r="D57" s="164">
        <v>132000</v>
      </c>
      <c r="E57" s="164"/>
      <c r="F57" s="164"/>
      <c r="I57">
        <v>30000</v>
      </c>
      <c r="J57" s="220">
        <f t="shared" si="4"/>
        <v>102000</v>
      </c>
      <c r="M57" s="220">
        <f t="shared" si="15"/>
        <v>0</v>
      </c>
    </row>
    <row r="58" spans="1:13" s="1" customFormat="1">
      <c r="A58" s="104">
        <v>21080000</v>
      </c>
      <c r="B58" s="105" t="s">
        <v>21</v>
      </c>
      <c r="C58" s="164">
        <f t="shared" si="2"/>
        <v>97200</v>
      </c>
      <c r="D58" s="164">
        <f>SUM(D59:D60)</f>
        <v>97200</v>
      </c>
      <c r="E58" s="164"/>
      <c r="F58" s="164"/>
      <c r="J58" s="220"/>
      <c r="M58" s="220">
        <f t="shared" si="15"/>
        <v>0</v>
      </c>
    </row>
    <row r="59" spans="1:13" s="70" customFormat="1">
      <c r="A59" s="94">
        <v>21081100</v>
      </c>
      <c r="B59" s="94" t="s">
        <v>17</v>
      </c>
      <c r="C59" s="164">
        <f t="shared" si="2"/>
        <v>24000</v>
      </c>
      <c r="D59" s="164">
        <v>24000</v>
      </c>
      <c r="E59" s="164"/>
      <c r="F59" s="164"/>
      <c r="I59" s="70">
        <v>24000</v>
      </c>
      <c r="J59" s="220">
        <f t="shared" si="4"/>
        <v>0</v>
      </c>
      <c r="M59" s="220">
        <f t="shared" si="15"/>
        <v>0</v>
      </c>
    </row>
    <row r="60" spans="1:13" s="70" customFormat="1" ht="38.25">
      <c r="A60" s="94">
        <v>21081500</v>
      </c>
      <c r="B60" s="94" t="s">
        <v>175</v>
      </c>
      <c r="C60" s="164">
        <f t="shared" si="2"/>
        <v>73200</v>
      </c>
      <c r="D60" s="140">
        <v>73200</v>
      </c>
      <c r="E60" s="165"/>
      <c r="F60" s="165"/>
      <c r="I60" s="70">
        <v>73200</v>
      </c>
      <c r="J60" s="220">
        <f t="shared" si="4"/>
        <v>0</v>
      </c>
      <c r="M60" s="220">
        <f t="shared" si="15"/>
        <v>0</v>
      </c>
    </row>
    <row r="61" spans="1:13" s="70" customFormat="1">
      <c r="A61" s="10">
        <v>22010000</v>
      </c>
      <c r="B61" s="10" t="s">
        <v>108</v>
      </c>
      <c r="C61" s="140">
        <f t="shared" si="2"/>
        <v>1199340</v>
      </c>
      <c r="D61" s="140">
        <f>SUM(D62:D65)</f>
        <v>1199340</v>
      </c>
      <c r="E61" s="165"/>
      <c r="F61" s="165"/>
      <c r="J61" s="220"/>
      <c r="M61" s="220">
        <f t="shared" si="15"/>
        <v>0</v>
      </c>
    </row>
    <row r="62" spans="1:13" s="69" customFormat="1" ht="38.25">
      <c r="A62" s="94">
        <v>22010300</v>
      </c>
      <c r="B62" s="94" t="s">
        <v>176</v>
      </c>
      <c r="C62" s="140">
        <f t="shared" si="2"/>
        <v>14700</v>
      </c>
      <c r="D62" s="168">
        <v>14700</v>
      </c>
      <c r="E62" s="164"/>
      <c r="F62" s="164"/>
      <c r="I62" s="70">
        <v>14700</v>
      </c>
      <c r="J62" s="220">
        <f t="shared" si="4"/>
        <v>0</v>
      </c>
      <c r="M62" s="220">
        <f t="shared" si="15"/>
        <v>0</v>
      </c>
    </row>
    <row r="63" spans="1:13" s="70" customFormat="1">
      <c r="A63" s="94">
        <v>22012500</v>
      </c>
      <c r="B63" s="94" t="s">
        <v>109</v>
      </c>
      <c r="C63" s="140">
        <f t="shared" si="2"/>
        <v>946740</v>
      </c>
      <c r="D63" s="164">
        <v>946740</v>
      </c>
      <c r="E63" s="165"/>
      <c r="F63" s="165"/>
      <c r="I63" s="70">
        <v>946740</v>
      </c>
      <c r="J63" s="220">
        <f t="shared" si="4"/>
        <v>0</v>
      </c>
      <c r="M63" s="220">
        <f t="shared" si="15"/>
        <v>0</v>
      </c>
    </row>
    <row r="64" spans="1:13" s="70" customFormat="1" ht="25.5">
      <c r="A64" s="94">
        <v>22012600</v>
      </c>
      <c r="B64" s="94" t="s">
        <v>110</v>
      </c>
      <c r="C64" s="140">
        <f t="shared" si="2"/>
        <v>237900</v>
      </c>
      <c r="D64" s="140">
        <v>237900</v>
      </c>
      <c r="E64" s="165"/>
      <c r="F64" s="165"/>
      <c r="I64" s="70">
        <v>237900</v>
      </c>
      <c r="J64" s="220">
        <f t="shared" si="4"/>
        <v>0</v>
      </c>
      <c r="M64" s="220">
        <f t="shared" si="15"/>
        <v>0</v>
      </c>
    </row>
    <row r="65" spans="1:13" s="70" customFormat="1" ht="65.25" hidden="1" customHeight="1">
      <c r="A65" s="94">
        <v>22012900</v>
      </c>
      <c r="B65" s="94" t="s">
        <v>111</v>
      </c>
      <c r="C65" s="140">
        <f t="shared" si="2"/>
        <v>0</v>
      </c>
      <c r="D65" s="140"/>
      <c r="E65" s="165"/>
      <c r="F65" s="165"/>
      <c r="J65" s="220">
        <f t="shared" si="4"/>
        <v>0</v>
      </c>
      <c r="M65" s="220">
        <f t="shared" si="15"/>
        <v>0</v>
      </c>
    </row>
    <row r="66" spans="1:13" s="70" customFormat="1" ht="12.75" customHeight="1">
      <c r="A66" s="65">
        <v>22090000</v>
      </c>
      <c r="B66" s="65" t="s">
        <v>18</v>
      </c>
      <c r="C66" s="165">
        <f t="shared" si="2"/>
        <v>284160</v>
      </c>
      <c r="D66" s="165">
        <f t="shared" ref="D66:F66" si="18">SUM(D67:D68)</f>
        <v>284160</v>
      </c>
      <c r="E66" s="165">
        <f t="shared" si="18"/>
        <v>0</v>
      </c>
      <c r="F66" s="165">
        <f t="shared" si="18"/>
        <v>0</v>
      </c>
      <c r="J66" s="220"/>
      <c r="M66" s="220">
        <f t="shared" si="15"/>
        <v>0</v>
      </c>
    </row>
    <row r="67" spans="1:13" s="1" customFormat="1" ht="38.25">
      <c r="A67" s="41">
        <v>22090100</v>
      </c>
      <c r="B67" s="41" t="s">
        <v>19</v>
      </c>
      <c r="C67" s="164">
        <f t="shared" si="2"/>
        <v>263100</v>
      </c>
      <c r="D67" s="164">
        <v>263100</v>
      </c>
      <c r="E67" s="164"/>
      <c r="F67" s="164"/>
      <c r="I67" s="70">
        <v>263100</v>
      </c>
      <c r="J67" s="220">
        <f t="shared" si="4"/>
        <v>0</v>
      </c>
      <c r="M67" s="220">
        <f t="shared" si="15"/>
        <v>0</v>
      </c>
    </row>
    <row r="68" spans="1:13" ht="29.25" customHeight="1">
      <c r="A68" s="41">
        <v>22090400</v>
      </c>
      <c r="B68" s="41" t="s">
        <v>20</v>
      </c>
      <c r="C68" s="164">
        <f t="shared" si="2"/>
        <v>21060</v>
      </c>
      <c r="D68" s="164">
        <v>21060</v>
      </c>
      <c r="E68" s="164"/>
      <c r="F68" s="164"/>
      <c r="I68" s="70">
        <v>21060</v>
      </c>
      <c r="J68" s="220">
        <f t="shared" si="4"/>
        <v>0</v>
      </c>
      <c r="M68" s="220">
        <f t="shared" si="15"/>
        <v>0</v>
      </c>
    </row>
    <row r="69" spans="1:13" s="70" customFormat="1">
      <c r="A69" s="65">
        <v>24060000</v>
      </c>
      <c r="B69" s="65" t="s">
        <v>75</v>
      </c>
      <c r="C69" s="165">
        <f t="shared" si="2"/>
        <v>45000</v>
      </c>
      <c r="D69" s="165">
        <f t="shared" ref="D69:F69" si="19">D70+D71</f>
        <v>45000</v>
      </c>
      <c r="E69" s="165">
        <f t="shared" si="19"/>
        <v>0</v>
      </c>
      <c r="F69" s="165">
        <f t="shared" si="19"/>
        <v>0</v>
      </c>
      <c r="J69" s="220"/>
      <c r="M69" s="220">
        <f t="shared" si="15"/>
        <v>0</v>
      </c>
    </row>
    <row r="70" spans="1:13" s="70" customFormat="1">
      <c r="A70" s="66">
        <v>24060300</v>
      </c>
      <c r="B70" s="66" t="s">
        <v>21</v>
      </c>
      <c r="C70" s="140">
        <f t="shared" si="2"/>
        <v>24000</v>
      </c>
      <c r="D70" s="140">
        <v>24000</v>
      </c>
      <c r="E70" s="165"/>
      <c r="F70" s="165"/>
      <c r="I70" s="70">
        <v>24000</v>
      </c>
      <c r="J70" s="220">
        <f t="shared" si="4"/>
        <v>0</v>
      </c>
      <c r="M70" s="220">
        <f t="shared" si="15"/>
        <v>0</v>
      </c>
    </row>
    <row r="71" spans="1:13" ht="38.25">
      <c r="A71" s="33">
        <v>24062100</v>
      </c>
      <c r="B71" s="9" t="s">
        <v>47</v>
      </c>
      <c r="C71" s="164">
        <f t="shared" si="2"/>
        <v>21000</v>
      </c>
      <c r="D71" s="164">
        <v>21000</v>
      </c>
      <c r="E71" s="164">
        <f>'[1]Доходи рік'!D66/1000</f>
        <v>0</v>
      </c>
      <c r="F71" s="164"/>
      <c r="J71" s="220">
        <f t="shared" si="4"/>
        <v>21000</v>
      </c>
      <c r="M71" s="220">
        <f t="shared" si="15"/>
        <v>0</v>
      </c>
    </row>
    <row r="72" spans="1:13" s="43" customFormat="1">
      <c r="A72" s="29">
        <v>25000000</v>
      </c>
      <c r="B72" s="29" t="s">
        <v>22</v>
      </c>
      <c r="C72" s="173">
        <f t="shared" si="2"/>
        <v>1561779.4</v>
      </c>
      <c r="D72" s="174">
        <f t="shared" ref="D72:F72" si="20">D73+D78</f>
        <v>0</v>
      </c>
      <c r="E72" s="174">
        <f t="shared" si="20"/>
        <v>1561779.4</v>
      </c>
      <c r="F72" s="140">
        <f t="shared" si="20"/>
        <v>0</v>
      </c>
      <c r="J72" s="220">
        <f t="shared" si="4"/>
        <v>0</v>
      </c>
      <c r="M72" s="220"/>
    </row>
    <row r="73" spans="1:13" s="70" customFormat="1" ht="27" customHeight="1">
      <c r="A73" s="30">
        <v>25010000</v>
      </c>
      <c r="B73" s="67" t="s">
        <v>23</v>
      </c>
      <c r="C73" s="173">
        <f>SUM(D73:E73)</f>
        <v>1404718.68</v>
      </c>
      <c r="D73" s="173">
        <f t="shared" ref="D73:F73" si="21">SUM(D74:D75)</f>
        <v>0</v>
      </c>
      <c r="E73" s="173">
        <f>SUM(E74:E77)</f>
        <v>1404718.68</v>
      </c>
      <c r="F73" s="165">
        <f t="shared" si="21"/>
        <v>0</v>
      </c>
      <c r="J73" s="220">
        <f t="shared" si="4"/>
        <v>0</v>
      </c>
      <c r="M73" s="220"/>
    </row>
    <row r="74" spans="1:13" s="1" customFormat="1" ht="25.5">
      <c r="A74" s="9">
        <v>25010100</v>
      </c>
      <c r="B74" s="68" t="s">
        <v>24</v>
      </c>
      <c r="C74" s="164">
        <f t="shared" si="2"/>
        <v>1200000</v>
      </c>
      <c r="D74" s="164"/>
      <c r="E74" s="164">
        <v>1200000</v>
      </c>
      <c r="F74" s="164"/>
      <c r="J74" s="220">
        <f t="shared" si="4"/>
        <v>0</v>
      </c>
      <c r="L74" s="1">
        <v>1800000</v>
      </c>
      <c r="M74" s="220">
        <f t="shared" si="15"/>
        <v>-600000</v>
      </c>
    </row>
    <row r="75" spans="1:13" ht="25.5">
      <c r="A75" s="9">
        <v>25010200</v>
      </c>
      <c r="B75" s="68" t="s">
        <v>25</v>
      </c>
      <c r="C75" s="164">
        <f t="shared" si="2"/>
        <v>200000</v>
      </c>
      <c r="D75" s="164"/>
      <c r="E75" s="164">
        <v>200000</v>
      </c>
      <c r="F75" s="164"/>
      <c r="J75" s="220">
        <f t="shared" si="4"/>
        <v>0</v>
      </c>
      <c r="L75">
        <v>200000</v>
      </c>
      <c r="M75" s="220">
        <f t="shared" si="15"/>
        <v>0</v>
      </c>
    </row>
    <row r="76" spans="1:13" s="1" customFormat="1">
      <c r="A76" s="9">
        <v>25010300</v>
      </c>
      <c r="B76" s="68" t="s">
        <v>282</v>
      </c>
      <c r="C76" s="177">
        <f t="shared" si="2"/>
        <v>3200.68</v>
      </c>
      <c r="D76" s="164"/>
      <c r="E76" s="177">
        <v>3200.68</v>
      </c>
      <c r="F76" s="164"/>
      <c r="J76" s="220">
        <f t="shared" si="4"/>
        <v>0</v>
      </c>
      <c r="L76" s="1">
        <v>1800</v>
      </c>
      <c r="M76" s="222">
        <f t="shared" si="15"/>
        <v>1400.6799999999998</v>
      </c>
    </row>
    <row r="77" spans="1:13" s="1" customFormat="1" ht="25.5">
      <c r="A77" s="9">
        <v>25010400</v>
      </c>
      <c r="B77" s="68" t="s">
        <v>283</v>
      </c>
      <c r="C77" s="164">
        <f t="shared" si="2"/>
        <v>1518</v>
      </c>
      <c r="D77" s="164"/>
      <c r="E77" s="164">
        <v>1518</v>
      </c>
      <c r="F77" s="164"/>
      <c r="J77" s="220">
        <f t="shared" si="4"/>
        <v>0</v>
      </c>
      <c r="L77" s="1">
        <v>1518</v>
      </c>
      <c r="M77" s="220">
        <f t="shared" si="15"/>
        <v>0</v>
      </c>
    </row>
    <row r="78" spans="1:13" s="70" customFormat="1">
      <c r="A78" s="30">
        <v>25020000</v>
      </c>
      <c r="B78" s="67" t="s">
        <v>49</v>
      </c>
      <c r="C78" s="173">
        <f t="shared" si="2"/>
        <v>157060.72</v>
      </c>
      <c r="D78" s="173">
        <f>SUM(D79:D80)</f>
        <v>0</v>
      </c>
      <c r="E78" s="173">
        <f t="shared" ref="E78:F78" si="22">SUM(E79:E80)</f>
        <v>157060.72</v>
      </c>
      <c r="F78" s="165">
        <f t="shared" si="22"/>
        <v>0</v>
      </c>
      <c r="J78" s="220">
        <f t="shared" si="4"/>
        <v>0</v>
      </c>
      <c r="M78" s="220"/>
    </row>
    <row r="79" spans="1:13" s="69" customFormat="1">
      <c r="A79" s="9">
        <v>25020100</v>
      </c>
      <c r="B79" s="68" t="s">
        <v>94</v>
      </c>
      <c r="C79" s="177">
        <f t="shared" si="2"/>
        <v>67705.72</v>
      </c>
      <c r="D79" s="177"/>
      <c r="E79" s="177">
        <v>67705.72</v>
      </c>
      <c r="F79" s="164"/>
      <c r="J79" s="220">
        <f t="shared" ref="J79:J80" si="23">D79-I79</f>
        <v>0</v>
      </c>
      <c r="L79" s="69">
        <v>26048.67</v>
      </c>
      <c r="M79" s="222">
        <f t="shared" si="15"/>
        <v>41657.050000000003</v>
      </c>
    </row>
    <row r="80" spans="1:13" ht="79.5" customHeight="1">
      <c r="A80" s="9">
        <v>25020200</v>
      </c>
      <c r="B80" s="68" t="s">
        <v>279</v>
      </c>
      <c r="C80" s="164">
        <f t="shared" si="2"/>
        <v>89355</v>
      </c>
      <c r="D80" s="164"/>
      <c r="E80" s="164">
        <v>89355</v>
      </c>
      <c r="F80" s="164"/>
      <c r="J80" s="220">
        <f t="shared" si="23"/>
        <v>0</v>
      </c>
      <c r="L80" s="69">
        <v>89355</v>
      </c>
      <c r="M80" s="220">
        <f>E80-L80</f>
        <v>0</v>
      </c>
    </row>
    <row r="81" spans="1:14" s="70" customFormat="1" ht="15.75">
      <c r="A81" s="29"/>
      <c r="B81" s="113" t="s">
        <v>170</v>
      </c>
      <c r="C81" s="173">
        <f t="shared" si="2"/>
        <v>32226299.399999999</v>
      </c>
      <c r="D81" s="165">
        <f>D12+D54</f>
        <v>30395950</v>
      </c>
      <c r="E81" s="173">
        <f>E12+E54</f>
        <v>1830349.4</v>
      </c>
      <c r="F81" s="165">
        <f>F12+F54</f>
        <v>0</v>
      </c>
      <c r="I81" s="70">
        <f>SUM(I12:I80)</f>
        <v>30395950</v>
      </c>
      <c r="J81" s="70">
        <f t="shared" ref="J81:N81" si="24">SUM(J12:J80)</f>
        <v>0</v>
      </c>
      <c r="K81" s="70">
        <f t="shared" si="24"/>
        <v>0</v>
      </c>
      <c r="L81" s="70">
        <f t="shared" si="24"/>
        <v>2387291.67</v>
      </c>
      <c r="M81" s="70">
        <f t="shared" si="24"/>
        <v>-556942.2699999999</v>
      </c>
      <c r="N81" s="70">
        <f t="shared" si="24"/>
        <v>0</v>
      </c>
    </row>
    <row r="82" spans="1:14" s="70" customFormat="1" ht="15.75">
      <c r="A82" s="29">
        <v>40000000</v>
      </c>
      <c r="B82" s="113" t="s">
        <v>171</v>
      </c>
      <c r="C82" s="165">
        <f t="shared" si="2"/>
        <v>21345838</v>
      </c>
      <c r="D82" s="165">
        <f>D83</f>
        <v>19225444</v>
      </c>
      <c r="E82" s="165">
        <f t="shared" ref="E82:F82" si="25">E83</f>
        <v>2120394</v>
      </c>
      <c r="F82" s="165">
        <f t="shared" si="25"/>
        <v>2120394</v>
      </c>
    </row>
    <row r="83" spans="1:14" s="70" customFormat="1">
      <c r="A83" s="65">
        <v>41050000</v>
      </c>
      <c r="B83" s="65" t="s">
        <v>168</v>
      </c>
      <c r="C83" s="165">
        <f>SUM(D83:E83)</f>
        <v>21345838</v>
      </c>
      <c r="D83" s="165">
        <f>SUM(D84:D87)</f>
        <v>19225444</v>
      </c>
      <c r="E83" s="165">
        <f t="shared" ref="E83:F83" si="26">SUM(E84:E87)</f>
        <v>2120394</v>
      </c>
      <c r="F83" s="165">
        <f t="shared" si="26"/>
        <v>2120394</v>
      </c>
    </row>
    <row r="84" spans="1:14" s="70" customFormat="1" ht="38.25">
      <c r="A84" s="41">
        <v>41051200</v>
      </c>
      <c r="B84" s="9" t="s">
        <v>267</v>
      </c>
      <c r="C84" s="164">
        <f>SUM(D84:E84)</f>
        <v>102091</v>
      </c>
      <c r="D84" s="165">
        <v>102091</v>
      </c>
      <c r="E84" s="165"/>
      <c r="F84" s="165"/>
      <c r="I84" s="70">
        <v>113454</v>
      </c>
      <c r="J84" s="221">
        <f>D84-I84</f>
        <v>-11363</v>
      </c>
    </row>
    <row r="85" spans="1:14" s="70" customFormat="1" ht="38.25">
      <c r="A85" s="41">
        <v>41052500</v>
      </c>
      <c r="B85" s="9" t="s">
        <v>311</v>
      </c>
      <c r="C85" s="164">
        <f>SUM(D85:E85)</f>
        <v>2544473</v>
      </c>
      <c r="D85" s="165">
        <v>424079</v>
      </c>
      <c r="E85" s="165">
        <v>2120394</v>
      </c>
      <c r="F85" s="165">
        <v>2120394</v>
      </c>
      <c r="I85" s="70">
        <v>141360</v>
      </c>
      <c r="J85" s="221">
        <f t="shared" ref="J85:J87" si="27">D85-I85</f>
        <v>282719</v>
      </c>
      <c r="L85" s="70">
        <v>706798</v>
      </c>
      <c r="M85" s="221">
        <f>E85-L85</f>
        <v>1413596</v>
      </c>
    </row>
    <row r="86" spans="1:14" s="70" customFormat="1" ht="38.25">
      <c r="A86" s="41">
        <v>41053000</v>
      </c>
      <c r="B86" s="9" t="s">
        <v>364</v>
      </c>
      <c r="C86" s="164">
        <f>SUM(D86:E86)</f>
        <v>1075474</v>
      </c>
      <c r="D86" s="165">
        <v>1075474</v>
      </c>
      <c r="E86" s="165"/>
      <c r="F86" s="165"/>
      <c r="J86" s="221"/>
      <c r="M86" s="221"/>
    </row>
    <row r="87" spans="1:14">
      <c r="A87" s="41">
        <v>41053900</v>
      </c>
      <c r="B87" s="41" t="s">
        <v>163</v>
      </c>
      <c r="C87" s="164">
        <f t="shared" si="2"/>
        <v>17623800</v>
      </c>
      <c r="D87" s="164">
        <v>17623800</v>
      </c>
      <c r="E87" s="164"/>
      <c r="F87" s="164"/>
      <c r="I87">
        <v>17623800</v>
      </c>
      <c r="J87" s="221">
        <f t="shared" si="27"/>
        <v>0</v>
      </c>
    </row>
    <row r="88" spans="1:14" s="70" customFormat="1" ht="15" customHeight="1">
      <c r="A88" s="10"/>
      <c r="B88" s="29" t="s">
        <v>246</v>
      </c>
      <c r="C88" s="173">
        <f t="shared" si="2"/>
        <v>53572137.399999999</v>
      </c>
      <c r="D88" s="165">
        <f>D12+D54+D83</f>
        <v>49621394</v>
      </c>
      <c r="E88" s="173">
        <f>E12+E54+E83</f>
        <v>3950743.4</v>
      </c>
      <c r="F88" s="165">
        <f>F12+F54+F83</f>
        <v>2120394</v>
      </c>
      <c r="I88" s="70">
        <f>I81+SUM(I82:I87)</f>
        <v>48274564</v>
      </c>
      <c r="J88" s="70">
        <f t="shared" ref="J88:N88" si="28">J81+SUM(J82:J87)</f>
        <v>271356</v>
      </c>
      <c r="K88" s="70">
        <f t="shared" si="28"/>
        <v>0</v>
      </c>
      <c r="L88" s="70">
        <f t="shared" si="28"/>
        <v>3094089.67</v>
      </c>
      <c r="M88" s="70">
        <f t="shared" si="28"/>
        <v>856653.7300000001</v>
      </c>
      <c r="N88" s="70">
        <f t="shared" si="28"/>
        <v>0</v>
      </c>
    </row>
    <row r="89" spans="1:14" s="70" customFormat="1" ht="24" hidden="1" customHeight="1">
      <c r="A89" s="85">
        <v>208400</v>
      </c>
      <c r="B89" s="86" t="s">
        <v>95</v>
      </c>
      <c r="C89" s="175">
        <f>SUM(D89:E89)</f>
        <v>0</v>
      </c>
      <c r="D89" s="176">
        <f>'[1]Доходи рік'!$C80/1000</f>
        <v>-621.47</v>
      </c>
      <c r="E89" s="176">
        <f>'[1]Доходи рік'!D80/1000</f>
        <v>621.47</v>
      </c>
      <c r="F89" s="175">
        <f>E89</f>
        <v>621.47</v>
      </c>
    </row>
    <row r="90" spans="1:14" ht="18" customHeight="1"/>
    <row r="91" spans="1:14" ht="16.5" customHeight="1" thickBot="1">
      <c r="A91" s="1"/>
      <c r="B91" s="2" t="s">
        <v>365</v>
      </c>
      <c r="C91" s="227"/>
      <c r="D91" s="227"/>
      <c r="E91" s="227" t="s">
        <v>372</v>
      </c>
      <c r="F91" s="227"/>
    </row>
    <row r="92" spans="1:14">
      <c r="A92" s="1"/>
      <c r="B92" s="8"/>
      <c r="C92" s="233" t="s">
        <v>93</v>
      </c>
      <c r="D92" s="233"/>
      <c r="E92" s="235" t="s">
        <v>26</v>
      </c>
      <c r="F92" s="235"/>
    </row>
  </sheetData>
  <mergeCells count="17">
    <mergeCell ref="C92:D92"/>
    <mergeCell ref="A5:F5"/>
    <mergeCell ref="A6:F6"/>
    <mergeCell ref="A9:A10"/>
    <mergeCell ref="B9:B10"/>
    <mergeCell ref="C9:C10"/>
    <mergeCell ref="E91:F91"/>
    <mergeCell ref="E92:F92"/>
    <mergeCell ref="A7:B7"/>
    <mergeCell ref="A8:B8"/>
    <mergeCell ref="C1:F1"/>
    <mergeCell ref="C3:F3"/>
    <mergeCell ref="C91:D91"/>
    <mergeCell ref="E8:F8"/>
    <mergeCell ref="E9:F9"/>
    <mergeCell ref="D9:D10"/>
    <mergeCell ref="B2:F2"/>
  </mergeCells>
  <pageMargins left="1.1811023622047245" right="0.39370078740157483" top="0.78740157480314965" bottom="0.39370078740157483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workbookViewId="0">
      <selection activeCell="G4" sqref="G4"/>
    </sheetView>
  </sheetViews>
  <sheetFormatPr defaultRowHeight="13.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6" ht="13.5" customHeight="1">
      <c r="C1" s="226" t="s">
        <v>40</v>
      </c>
      <c r="D1" s="226"/>
      <c r="E1" s="226"/>
      <c r="F1" s="226"/>
    </row>
    <row r="2" spans="1:6" ht="13.5" customHeight="1">
      <c r="B2" s="226" t="s">
        <v>382</v>
      </c>
      <c r="C2" s="226"/>
      <c r="D2" s="226"/>
      <c r="E2" s="226"/>
      <c r="F2" s="226"/>
    </row>
    <row r="3" spans="1:6" ht="13.5" customHeight="1">
      <c r="C3" s="226" t="s">
        <v>381</v>
      </c>
      <c r="D3" s="226"/>
      <c r="E3" s="226"/>
      <c r="F3" s="226"/>
    </row>
    <row r="6" spans="1:6" ht="15">
      <c r="A6" s="243" t="s">
        <v>79</v>
      </c>
      <c r="B6" s="243"/>
      <c r="C6" s="243"/>
      <c r="D6" s="243"/>
      <c r="E6" s="243"/>
      <c r="F6" s="243"/>
    </row>
    <row r="7" spans="1:6" ht="15">
      <c r="A7" s="243" t="s">
        <v>247</v>
      </c>
      <c r="B7" s="243"/>
      <c r="C7" s="243"/>
      <c r="D7" s="243"/>
      <c r="E7" s="243"/>
      <c r="F7" s="243"/>
    </row>
    <row r="8" spans="1:6">
      <c r="A8" s="244"/>
      <c r="B8" s="244"/>
      <c r="C8" s="244"/>
      <c r="D8" s="244"/>
      <c r="E8" s="244"/>
      <c r="F8" s="244"/>
    </row>
    <row r="9" spans="1:6" ht="3" customHeight="1"/>
    <row r="10" spans="1:6" hidden="1"/>
    <row r="11" spans="1:6" ht="14.25" customHeight="1">
      <c r="A11" s="251">
        <v>12313301000</v>
      </c>
      <c r="B11" s="251"/>
    </row>
    <row r="12" spans="1:6">
      <c r="A12" s="252" t="s">
        <v>245</v>
      </c>
      <c r="B12" s="252"/>
      <c r="E12" s="242" t="s">
        <v>182</v>
      </c>
      <c r="F12" s="242"/>
    </row>
    <row r="13" spans="1:6" ht="13.5" customHeight="1">
      <c r="A13" s="240" t="s">
        <v>1</v>
      </c>
      <c r="B13" s="240" t="s">
        <v>178</v>
      </c>
      <c r="C13" s="240" t="s">
        <v>172</v>
      </c>
      <c r="D13" s="240" t="s">
        <v>2</v>
      </c>
      <c r="E13" s="238" t="s">
        <v>3</v>
      </c>
      <c r="F13" s="239"/>
    </row>
    <row r="14" spans="1:6" ht="40.5">
      <c r="A14" s="241"/>
      <c r="B14" s="241"/>
      <c r="C14" s="241"/>
      <c r="D14" s="241"/>
      <c r="E14" s="71" t="s">
        <v>172</v>
      </c>
      <c r="F14" s="71" t="s">
        <v>177</v>
      </c>
    </row>
    <row r="15" spans="1:6" s="112" customFormat="1">
      <c r="A15" s="111">
        <v>1</v>
      </c>
      <c r="B15" s="111">
        <v>2</v>
      </c>
      <c r="C15" s="111">
        <v>3</v>
      </c>
      <c r="D15" s="111">
        <v>4</v>
      </c>
      <c r="E15" s="119">
        <v>5</v>
      </c>
      <c r="F15" s="119">
        <v>6</v>
      </c>
    </row>
    <row r="16" spans="1:6" s="112" customFormat="1">
      <c r="A16" s="245" t="s">
        <v>179</v>
      </c>
      <c r="B16" s="246"/>
      <c r="C16" s="246"/>
      <c r="D16" s="246"/>
      <c r="E16" s="246"/>
      <c r="F16" s="247"/>
    </row>
    <row r="17" spans="1:6" s="72" customFormat="1" ht="15.75">
      <c r="A17" s="76"/>
      <c r="B17" s="77" t="s">
        <v>80</v>
      </c>
      <c r="C17" s="114">
        <f>C25</f>
        <v>9877042.9999999981</v>
      </c>
      <c r="D17" s="114">
        <f t="shared" ref="D17:F17" si="0">D25</f>
        <v>-3842434</v>
      </c>
      <c r="E17" s="114">
        <f t="shared" si="0"/>
        <v>13719476.999999998</v>
      </c>
      <c r="F17" s="114">
        <f t="shared" si="0"/>
        <v>12590830</v>
      </c>
    </row>
    <row r="18" spans="1:6" s="72" customFormat="1" ht="28.5" hidden="1">
      <c r="A18" s="78">
        <v>400000</v>
      </c>
      <c r="B18" s="79" t="s">
        <v>81</v>
      </c>
      <c r="C18" s="114">
        <f>C19</f>
        <v>0</v>
      </c>
      <c r="D18" s="114">
        <f t="shared" ref="D18:F18" si="1">D19</f>
        <v>0</v>
      </c>
      <c r="E18" s="114">
        <f t="shared" si="1"/>
        <v>0</v>
      </c>
      <c r="F18" s="114">
        <f t="shared" si="1"/>
        <v>0</v>
      </c>
    </row>
    <row r="19" spans="1:6" ht="15" hidden="1">
      <c r="A19" s="80">
        <v>401000</v>
      </c>
      <c r="B19" s="81" t="s">
        <v>82</v>
      </c>
      <c r="C19" s="115"/>
      <c r="D19" s="115"/>
      <c r="E19" s="115"/>
      <c r="F19" s="115"/>
    </row>
    <row r="20" spans="1:6" s="72" customFormat="1" ht="15" hidden="1">
      <c r="A20" s="82">
        <v>401100</v>
      </c>
      <c r="B20" s="83" t="s">
        <v>83</v>
      </c>
      <c r="C20" s="114"/>
      <c r="D20" s="114"/>
      <c r="E20" s="114"/>
      <c r="F20" s="114"/>
    </row>
    <row r="21" spans="1:6" ht="15" hidden="1">
      <c r="A21" s="82">
        <v>401200</v>
      </c>
      <c r="B21" s="83" t="s">
        <v>84</v>
      </c>
      <c r="C21" s="115"/>
      <c r="D21" s="115"/>
      <c r="E21" s="115"/>
      <c r="F21" s="115"/>
    </row>
    <row r="22" spans="1:6" s="72" customFormat="1" ht="15" hidden="1" customHeight="1">
      <c r="A22" s="80">
        <v>402000</v>
      </c>
      <c r="B22" s="81" t="s">
        <v>85</v>
      </c>
      <c r="C22" s="114"/>
      <c r="D22" s="114"/>
      <c r="E22" s="114"/>
      <c r="F22" s="114"/>
    </row>
    <row r="23" spans="1:6" s="72" customFormat="1" ht="15" hidden="1">
      <c r="A23" s="82">
        <v>402100</v>
      </c>
      <c r="B23" s="83" t="s">
        <v>86</v>
      </c>
      <c r="C23" s="114"/>
      <c r="D23" s="114"/>
      <c r="E23" s="114"/>
      <c r="F23" s="114"/>
    </row>
    <row r="24" spans="1:6" s="73" customFormat="1" ht="15" hidden="1">
      <c r="A24" s="82">
        <v>402200</v>
      </c>
      <c r="B24" s="83" t="s">
        <v>87</v>
      </c>
      <c r="C24" s="116"/>
      <c r="D24" s="116"/>
      <c r="E24" s="116"/>
      <c r="F24" s="116"/>
    </row>
    <row r="25" spans="1:6" s="93" customFormat="1" ht="14.25">
      <c r="A25" s="78">
        <v>200000</v>
      </c>
      <c r="B25" s="79" t="s">
        <v>106</v>
      </c>
      <c r="C25" s="118">
        <f t="shared" ref="C25:D25" si="2">C28+C26</f>
        <v>9877042.9999999981</v>
      </c>
      <c r="D25" s="118">
        <f t="shared" si="2"/>
        <v>-3842434</v>
      </c>
      <c r="E25" s="118">
        <f>E28+E26</f>
        <v>13719476.999999998</v>
      </c>
      <c r="F25" s="118">
        <f>F28+F26</f>
        <v>12590830</v>
      </c>
    </row>
    <row r="26" spans="1:6" s="93" customFormat="1" ht="45">
      <c r="A26" s="80">
        <v>205000</v>
      </c>
      <c r="B26" s="81" t="s">
        <v>284</v>
      </c>
      <c r="C26" s="115">
        <f>D26+E26</f>
        <v>239495</v>
      </c>
      <c r="D26" s="118">
        <f>D27</f>
        <v>0</v>
      </c>
      <c r="E26" s="118">
        <f>E27</f>
        <v>239495</v>
      </c>
      <c r="F26" s="118">
        <f>F27</f>
        <v>0</v>
      </c>
    </row>
    <row r="27" spans="1:6" s="93" customFormat="1" ht="15">
      <c r="A27" s="82">
        <v>205100</v>
      </c>
      <c r="B27" s="83" t="s">
        <v>76</v>
      </c>
      <c r="C27" s="115">
        <f>D27+E27</f>
        <v>239495</v>
      </c>
      <c r="D27" s="118"/>
      <c r="E27" s="118">
        <v>239495</v>
      </c>
      <c r="F27" s="118"/>
    </row>
    <row r="28" spans="1:6" s="73" customFormat="1" ht="30">
      <c r="A28" s="80">
        <v>208000</v>
      </c>
      <c r="B28" s="81" t="s">
        <v>107</v>
      </c>
      <c r="C28" s="115">
        <f>D28+E28</f>
        <v>9637547.9999999981</v>
      </c>
      <c r="D28" s="116">
        <f>SUM(D29:D30)</f>
        <v>-3842434</v>
      </c>
      <c r="E28" s="116">
        <f t="shared" ref="E28:F28" si="3">SUM(E29:E30)</f>
        <v>13479981.999999998</v>
      </c>
      <c r="F28" s="116">
        <f t="shared" si="3"/>
        <v>12590830</v>
      </c>
    </row>
    <row r="29" spans="1:6" s="73" customFormat="1" ht="15">
      <c r="A29" s="82">
        <v>208100</v>
      </c>
      <c r="B29" s="83" t="s">
        <v>76</v>
      </c>
      <c r="C29" s="115">
        <f t="shared" ref="C29" si="4">D29+E29</f>
        <v>9637548</v>
      </c>
      <c r="D29" s="116">
        <v>9186651</v>
      </c>
      <c r="E29" s="115">
        <v>450897</v>
      </c>
      <c r="F29" s="116">
        <v>104900</v>
      </c>
    </row>
    <row r="30" spans="1:6" ht="45">
      <c r="A30" s="82">
        <v>208400</v>
      </c>
      <c r="B30" s="83" t="s">
        <v>95</v>
      </c>
      <c r="C30" s="115">
        <f>D30+E30</f>
        <v>0</v>
      </c>
      <c r="D30" s="115">
        <f>-'додаток 1'!D88+'додаток 3'!E81-D29</f>
        <v>-13029085</v>
      </c>
      <c r="E30" s="115">
        <f>-'додаток 1'!E88+'додаток 3'!J81-E27-E29</f>
        <v>13029084.999999998</v>
      </c>
      <c r="F30" s="115">
        <f>-'додаток 1'!F88-'додаток 2'!F29+'додаток 3'!K81</f>
        <v>12485930</v>
      </c>
    </row>
    <row r="31" spans="1:6" ht="15.75">
      <c r="A31" s="120" t="s">
        <v>181</v>
      </c>
      <c r="B31" s="77" t="s">
        <v>80</v>
      </c>
      <c r="C31" s="114">
        <f>C17</f>
        <v>9877042.9999999981</v>
      </c>
      <c r="D31" s="114">
        <f t="shared" ref="D31:F31" si="5">D17</f>
        <v>-3842434</v>
      </c>
      <c r="E31" s="114">
        <f t="shared" si="5"/>
        <v>13719476.999999998</v>
      </c>
      <c r="F31" s="114">
        <f t="shared" si="5"/>
        <v>12590830</v>
      </c>
    </row>
    <row r="32" spans="1:6" ht="15">
      <c r="A32" s="248" t="s">
        <v>180</v>
      </c>
      <c r="B32" s="249"/>
      <c r="C32" s="249"/>
      <c r="D32" s="249"/>
      <c r="E32" s="249"/>
      <c r="F32" s="250"/>
    </row>
    <row r="33" spans="1:6" ht="28.5">
      <c r="A33" s="78">
        <v>600000</v>
      </c>
      <c r="B33" s="79" t="s">
        <v>77</v>
      </c>
      <c r="C33" s="115">
        <f>C34+C37</f>
        <v>9877043</v>
      </c>
      <c r="D33" s="115">
        <f t="shared" ref="D33:F33" si="6">D34+D37</f>
        <v>-3842434</v>
      </c>
      <c r="E33" s="115">
        <f t="shared" si="6"/>
        <v>13719476.999999998</v>
      </c>
      <c r="F33" s="115">
        <f t="shared" si="6"/>
        <v>12590830</v>
      </c>
    </row>
    <row r="34" spans="1:6" s="72" customFormat="1" ht="45">
      <c r="A34" s="80">
        <v>601000</v>
      </c>
      <c r="B34" s="81" t="s">
        <v>88</v>
      </c>
      <c r="C34" s="116">
        <f>C35</f>
        <v>0</v>
      </c>
      <c r="D34" s="116">
        <f t="shared" ref="D34:F34" si="7">D35</f>
        <v>0</v>
      </c>
      <c r="E34" s="116">
        <f t="shared" si="7"/>
        <v>0</v>
      </c>
      <c r="F34" s="116">
        <f t="shared" si="7"/>
        <v>0</v>
      </c>
    </row>
    <row r="35" spans="1:6" ht="30">
      <c r="A35" s="82">
        <v>601200</v>
      </c>
      <c r="B35" s="83" t="s">
        <v>89</v>
      </c>
      <c r="C35" s="115"/>
      <c r="D35" s="115"/>
      <c r="E35" s="115"/>
      <c r="F35" s="115"/>
    </row>
    <row r="36" spans="1:6" ht="15">
      <c r="A36" s="82">
        <v>601220</v>
      </c>
      <c r="B36" s="83" t="s">
        <v>90</v>
      </c>
      <c r="C36" s="115"/>
      <c r="D36" s="115"/>
      <c r="E36" s="115"/>
      <c r="F36" s="115"/>
    </row>
    <row r="37" spans="1:6" ht="15">
      <c r="A37" s="80">
        <v>602000</v>
      </c>
      <c r="B37" s="81" t="s">
        <v>78</v>
      </c>
      <c r="C37" s="115">
        <f>C38+C39</f>
        <v>9877043</v>
      </c>
      <c r="D37" s="115">
        <f t="shared" ref="D37:F37" si="8">D38+D39</f>
        <v>-3842434</v>
      </c>
      <c r="E37" s="115">
        <f t="shared" si="8"/>
        <v>13719476.999999998</v>
      </c>
      <c r="F37" s="115">
        <f t="shared" si="8"/>
        <v>12590830</v>
      </c>
    </row>
    <row r="38" spans="1:6" ht="15">
      <c r="A38" s="82">
        <v>602100</v>
      </c>
      <c r="B38" s="83" t="s">
        <v>76</v>
      </c>
      <c r="C38" s="115">
        <f>E38+D38</f>
        <v>9877043</v>
      </c>
      <c r="D38" s="115">
        <f>D29</f>
        <v>9186651</v>
      </c>
      <c r="E38" s="115">
        <f>E27+E29</f>
        <v>690392</v>
      </c>
      <c r="F38" s="115">
        <f>F29</f>
        <v>104900</v>
      </c>
    </row>
    <row r="39" spans="1:6" ht="45">
      <c r="A39" s="82">
        <v>602400</v>
      </c>
      <c r="B39" s="83" t="s">
        <v>95</v>
      </c>
      <c r="C39" s="115">
        <f>SUM(D39:E39)</f>
        <v>0</v>
      </c>
      <c r="D39" s="115">
        <f>D30</f>
        <v>-13029085</v>
      </c>
      <c r="E39" s="115">
        <f>E30</f>
        <v>13029084.999999998</v>
      </c>
      <c r="F39" s="115">
        <f>F30</f>
        <v>12485930</v>
      </c>
    </row>
    <row r="40" spans="1:6" ht="15.75">
      <c r="A40" s="120" t="s">
        <v>181</v>
      </c>
      <c r="B40" s="77" t="s">
        <v>80</v>
      </c>
      <c r="C40" s="115">
        <f>C33</f>
        <v>9877043</v>
      </c>
      <c r="D40" s="115">
        <f t="shared" ref="D40:F40" si="9">D33</f>
        <v>-3842434</v>
      </c>
      <c r="E40" s="115">
        <f t="shared" si="9"/>
        <v>13719476.999999998</v>
      </c>
      <c r="F40" s="115">
        <f t="shared" si="9"/>
        <v>12590830</v>
      </c>
    </row>
    <row r="41" spans="1:6">
      <c r="A41" s="74"/>
      <c r="B41" s="74"/>
      <c r="C41" s="75"/>
      <c r="D41" s="74"/>
      <c r="E41" s="74"/>
      <c r="F41" s="74"/>
    </row>
    <row r="44" spans="1:6">
      <c r="A44" s="253" t="s">
        <v>340</v>
      </c>
      <c r="B44" s="253"/>
      <c r="C44" s="253"/>
      <c r="D44" s="253"/>
      <c r="E44" s="253"/>
      <c r="F44" s="253"/>
    </row>
  </sheetData>
  <mergeCells count="17">
    <mergeCell ref="A16:F16"/>
    <mergeCell ref="A32:F32"/>
    <mergeCell ref="A11:B11"/>
    <mergeCell ref="A12:B12"/>
    <mergeCell ref="A44:F44"/>
    <mergeCell ref="A13:A14"/>
    <mergeCell ref="B13:B14"/>
    <mergeCell ref="C1:F1"/>
    <mergeCell ref="C3:F3"/>
    <mergeCell ref="E13:F13"/>
    <mergeCell ref="D13:D14"/>
    <mergeCell ref="E12:F12"/>
    <mergeCell ref="C13:C14"/>
    <mergeCell ref="A6:F6"/>
    <mergeCell ref="A7:F7"/>
    <mergeCell ref="A8:F8"/>
    <mergeCell ref="B2:F2"/>
  </mergeCells>
  <pageMargins left="1.1811023622047245" right="0.39370078740157483" top="0.78740157480314965" bottom="0.3937007874015748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8"/>
  <sheetViews>
    <sheetView workbookViewId="0">
      <selection activeCell="Q8" sqref="Q8"/>
    </sheetView>
  </sheetViews>
  <sheetFormatPr defaultColWidth="11.7109375" defaultRowHeight="13.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4.140625" style="4" customWidth="1"/>
    <col min="10" max="10" width="9.85546875" style="4" customWidth="1"/>
    <col min="11" max="11" width="8" style="4" customWidth="1"/>
    <col min="12" max="12" width="9.28515625" style="4" customWidth="1"/>
    <col min="13" max="13" width="6.7109375" style="4" customWidth="1"/>
    <col min="14" max="14" width="4.85546875" style="4" customWidth="1"/>
    <col min="15" max="15" width="8.28515625" style="4" customWidth="1"/>
    <col min="16" max="16" width="9.85546875" style="4" customWidth="1"/>
    <col min="17" max="16384" width="11.7109375" style="4"/>
  </cols>
  <sheetData>
    <row r="1" spans="1:16" ht="13.5" customHeight="1">
      <c r="L1" s="225"/>
      <c r="M1" s="225"/>
      <c r="N1" s="225"/>
      <c r="O1" s="226" t="s">
        <v>41</v>
      </c>
      <c r="P1" s="226"/>
    </row>
    <row r="2" spans="1:16" ht="13.5" customHeight="1">
      <c r="K2" s="226" t="s">
        <v>382</v>
      </c>
      <c r="L2" s="226"/>
      <c r="M2" s="226"/>
      <c r="N2" s="226"/>
      <c r="O2" s="226"/>
      <c r="P2" s="226"/>
    </row>
    <row r="3" spans="1:16" ht="13.5" customHeight="1">
      <c r="L3" s="226" t="s">
        <v>381</v>
      </c>
      <c r="M3" s="226"/>
      <c r="N3" s="226"/>
      <c r="O3" s="226"/>
      <c r="P3" s="226"/>
    </row>
    <row r="4" spans="1:16" ht="3.75" customHeight="1">
      <c r="L4" s="226"/>
      <c r="M4" s="226"/>
      <c r="N4" s="226"/>
      <c r="O4" s="226"/>
      <c r="P4" s="226"/>
    </row>
    <row r="5" spans="1:16" ht="14.25">
      <c r="B5" s="264" t="s">
        <v>91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</row>
    <row r="6" spans="1:16" ht="14.25">
      <c r="B6" s="264" t="s">
        <v>249</v>
      </c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</row>
    <row r="7" spans="1:16" ht="13.5" customHeight="1" thickBot="1">
      <c r="A7" s="254">
        <v>12313301000</v>
      </c>
      <c r="B7" s="254"/>
      <c r="C7" s="254"/>
    </row>
    <row r="8" spans="1:16">
      <c r="A8" s="255" t="s">
        <v>245</v>
      </c>
      <c r="B8" s="255"/>
      <c r="C8" s="255"/>
      <c r="P8" s="4" t="s">
        <v>174</v>
      </c>
    </row>
    <row r="9" spans="1:16" s="8" customFormat="1" ht="13.5" customHeight="1">
      <c r="A9" s="257" t="s">
        <v>185</v>
      </c>
      <c r="B9" s="257" t="s">
        <v>183</v>
      </c>
      <c r="C9" s="257" t="s">
        <v>184</v>
      </c>
      <c r="D9" s="231" t="s">
        <v>248</v>
      </c>
      <c r="E9" s="229" t="s">
        <v>2</v>
      </c>
      <c r="F9" s="230"/>
      <c r="G9" s="230"/>
      <c r="H9" s="230"/>
      <c r="I9" s="263"/>
      <c r="J9" s="229" t="s">
        <v>3</v>
      </c>
      <c r="K9" s="230"/>
      <c r="L9" s="230"/>
      <c r="M9" s="230"/>
      <c r="N9" s="230"/>
      <c r="O9" s="230"/>
      <c r="P9" s="231" t="s">
        <v>33</v>
      </c>
    </row>
    <row r="10" spans="1:16" s="8" customFormat="1" ht="12.75" customHeight="1">
      <c r="A10" s="258"/>
      <c r="B10" s="258"/>
      <c r="C10" s="258"/>
      <c r="D10" s="256"/>
      <c r="E10" s="257" t="s">
        <v>198</v>
      </c>
      <c r="F10" s="260" t="s">
        <v>31</v>
      </c>
      <c r="G10" s="229" t="s">
        <v>28</v>
      </c>
      <c r="H10" s="263"/>
      <c r="I10" s="260" t="s">
        <v>32</v>
      </c>
      <c r="J10" s="257" t="s">
        <v>198</v>
      </c>
      <c r="K10" s="257" t="s">
        <v>250</v>
      </c>
      <c r="L10" s="260" t="s">
        <v>31</v>
      </c>
      <c r="M10" s="229" t="s">
        <v>28</v>
      </c>
      <c r="N10" s="263"/>
      <c r="O10" s="260" t="s">
        <v>32</v>
      </c>
      <c r="P10" s="256"/>
    </row>
    <row r="11" spans="1:16" s="8" customFormat="1" ht="12.75" customHeight="1">
      <c r="A11" s="258"/>
      <c r="B11" s="258"/>
      <c r="C11" s="258"/>
      <c r="D11" s="256"/>
      <c r="E11" s="258"/>
      <c r="F11" s="261"/>
      <c r="G11" s="257" t="s">
        <v>29</v>
      </c>
      <c r="H11" s="257" t="s">
        <v>30</v>
      </c>
      <c r="I11" s="261"/>
      <c r="J11" s="258"/>
      <c r="K11" s="258"/>
      <c r="L11" s="261"/>
      <c r="M11" s="257" t="s">
        <v>29</v>
      </c>
      <c r="N11" s="257" t="s">
        <v>30</v>
      </c>
      <c r="O11" s="261"/>
      <c r="P11" s="256"/>
    </row>
    <row r="12" spans="1:16" s="8" customFormat="1" ht="85.5" customHeight="1">
      <c r="A12" s="259"/>
      <c r="B12" s="259"/>
      <c r="C12" s="259"/>
      <c r="D12" s="232"/>
      <c r="E12" s="259"/>
      <c r="F12" s="262"/>
      <c r="G12" s="259"/>
      <c r="H12" s="259"/>
      <c r="I12" s="262"/>
      <c r="J12" s="259"/>
      <c r="K12" s="259"/>
      <c r="L12" s="262"/>
      <c r="M12" s="259"/>
      <c r="N12" s="259"/>
      <c r="O12" s="262"/>
      <c r="P12" s="232"/>
    </row>
    <row r="13" spans="1:16" s="149" customFormat="1" ht="13.5" customHeight="1">
      <c r="A13" s="147">
        <v>1</v>
      </c>
      <c r="B13" s="147">
        <v>2</v>
      </c>
      <c r="C13" s="147">
        <v>3</v>
      </c>
      <c r="D13" s="147">
        <v>4</v>
      </c>
      <c r="E13" s="147">
        <v>5</v>
      </c>
      <c r="F13" s="148">
        <v>6</v>
      </c>
      <c r="G13" s="147">
        <v>7</v>
      </c>
      <c r="H13" s="147">
        <v>8</v>
      </c>
      <c r="I13" s="148">
        <v>9</v>
      </c>
      <c r="J13" s="147">
        <v>10</v>
      </c>
      <c r="K13" s="147">
        <v>11</v>
      </c>
      <c r="L13" s="148">
        <v>12</v>
      </c>
      <c r="M13" s="147">
        <v>13</v>
      </c>
      <c r="N13" s="147">
        <v>14</v>
      </c>
      <c r="O13" s="148">
        <v>15</v>
      </c>
      <c r="P13" s="147">
        <v>16</v>
      </c>
    </row>
    <row r="14" spans="1:16" s="128" customFormat="1" ht="28.5" customHeight="1">
      <c r="A14" s="125" t="s">
        <v>204</v>
      </c>
      <c r="B14" s="126"/>
      <c r="C14" s="126"/>
      <c r="D14" s="126" t="s">
        <v>203</v>
      </c>
      <c r="E14" s="127">
        <f>E81</f>
        <v>45778960</v>
      </c>
      <c r="F14" s="127">
        <f t="shared" ref="F14:P14" si="0">F81</f>
        <v>45778960</v>
      </c>
      <c r="G14" s="127">
        <f t="shared" si="0"/>
        <v>27147345</v>
      </c>
      <c r="H14" s="127">
        <f t="shared" si="0"/>
        <v>4656390</v>
      </c>
      <c r="I14" s="127">
        <f t="shared" si="0"/>
        <v>0</v>
      </c>
      <c r="J14" s="207">
        <f t="shared" si="0"/>
        <v>17670220.399999999</v>
      </c>
      <c r="K14" s="127">
        <f t="shared" si="0"/>
        <v>14711224</v>
      </c>
      <c r="L14" s="207">
        <f t="shared" si="0"/>
        <v>2394161.4</v>
      </c>
      <c r="M14" s="127">
        <f t="shared" si="0"/>
        <v>89355</v>
      </c>
      <c r="N14" s="127">
        <f t="shared" si="0"/>
        <v>0</v>
      </c>
      <c r="O14" s="127">
        <f t="shared" si="0"/>
        <v>15276059</v>
      </c>
      <c r="P14" s="207">
        <f t="shared" si="0"/>
        <v>63449180.399999999</v>
      </c>
    </row>
    <row r="15" spans="1:16" s="7" customFormat="1" ht="14.25">
      <c r="A15" s="96" t="s">
        <v>232</v>
      </c>
      <c r="B15" s="96" t="s">
        <v>101</v>
      </c>
      <c r="C15" s="96"/>
      <c r="D15" s="208" t="s">
        <v>34</v>
      </c>
      <c r="E15" s="121">
        <f>SUM(E16:E18)</f>
        <v>12227409</v>
      </c>
      <c r="F15" s="121">
        <f t="shared" ref="F15:P15" si="1">SUM(F16:F18)</f>
        <v>12227409</v>
      </c>
      <c r="G15" s="121">
        <f t="shared" si="1"/>
        <v>9600710</v>
      </c>
      <c r="H15" s="121">
        <f t="shared" si="1"/>
        <v>337610</v>
      </c>
      <c r="I15" s="121">
        <f t="shared" si="1"/>
        <v>0</v>
      </c>
      <c r="J15" s="206">
        <f t="shared" si="1"/>
        <v>21859.68</v>
      </c>
      <c r="K15" s="121">
        <f t="shared" si="1"/>
        <v>0</v>
      </c>
      <c r="L15" s="206">
        <f t="shared" si="1"/>
        <v>2359.6799999999998</v>
      </c>
      <c r="M15" s="121">
        <f t="shared" si="1"/>
        <v>0</v>
      </c>
      <c r="N15" s="121">
        <f t="shared" si="1"/>
        <v>0</v>
      </c>
      <c r="O15" s="121">
        <f t="shared" si="1"/>
        <v>19500</v>
      </c>
      <c r="P15" s="121">
        <f t="shared" si="1"/>
        <v>12249268.68</v>
      </c>
    </row>
    <row r="16" spans="1:16" ht="89.25">
      <c r="A16" s="31" t="s">
        <v>205</v>
      </c>
      <c r="B16" s="31" t="s">
        <v>133</v>
      </c>
      <c r="C16" s="31" t="s">
        <v>92</v>
      </c>
      <c r="D16" s="106" t="s">
        <v>139</v>
      </c>
      <c r="E16" s="122">
        <f>F16</f>
        <v>10901820</v>
      </c>
      <c r="F16" s="122">
        <v>10901820</v>
      </c>
      <c r="G16" s="122">
        <v>9600710</v>
      </c>
      <c r="H16" s="122">
        <v>337610</v>
      </c>
      <c r="I16" s="122"/>
      <c r="J16" s="192">
        <f>O16+L16</f>
        <v>21859.68</v>
      </c>
      <c r="K16" s="122">
        <f>'додаток 5'!I37</f>
        <v>0</v>
      </c>
      <c r="L16" s="192">
        <v>2359.6799999999998</v>
      </c>
      <c r="M16" s="122"/>
      <c r="N16" s="122"/>
      <c r="O16" s="122">
        <v>19500</v>
      </c>
      <c r="P16" s="122">
        <f>E16+J16</f>
        <v>10923679.68</v>
      </c>
    </row>
    <row r="17" spans="1:16" ht="25.5">
      <c r="A17" s="31" t="s">
        <v>274</v>
      </c>
      <c r="B17" s="31" t="s">
        <v>105</v>
      </c>
      <c r="C17" s="31" t="s">
        <v>116</v>
      </c>
      <c r="D17" s="106" t="s">
        <v>140</v>
      </c>
      <c r="E17" s="122">
        <f>F17</f>
        <v>207200</v>
      </c>
      <c r="F17" s="122">
        <v>207200</v>
      </c>
      <c r="G17" s="122"/>
      <c r="H17" s="122"/>
      <c r="I17" s="122"/>
      <c r="J17" s="122">
        <f>O17</f>
        <v>0</v>
      </c>
      <c r="K17" s="122"/>
      <c r="L17" s="122"/>
      <c r="M17" s="122"/>
      <c r="N17" s="122"/>
      <c r="O17" s="122"/>
      <c r="P17" s="122">
        <f>E17+J17</f>
        <v>207200</v>
      </c>
    </row>
    <row r="18" spans="1:16">
      <c r="A18" s="31" t="s">
        <v>366</v>
      </c>
      <c r="B18" s="31" t="s">
        <v>368</v>
      </c>
      <c r="C18" s="31" t="s">
        <v>367</v>
      </c>
      <c r="D18" s="106" t="s">
        <v>370</v>
      </c>
      <c r="E18" s="122">
        <f>F18</f>
        <v>1118389</v>
      </c>
      <c r="F18" s="122">
        <v>1118389</v>
      </c>
      <c r="G18" s="122"/>
      <c r="H18" s="122"/>
      <c r="I18" s="122"/>
      <c r="J18" s="122"/>
      <c r="K18" s="122"/>
      <c r="L18" s="122"/>
      <c r="M18" s="122"/>
      <c r="N18" s="122"/>
      <c r="O18" s="122"/>
      <c r="P18" s="122">
        <f>E18+J18</f>
        <v>1118389</v>
      </c>
    </row>
    <row r="19" spans="1:16" ht="4.5" customHeight="1">
      <c r="A19" s="31"/>
      <c r="B19" s="31"/>
      <c r="C19" s="31"/>
      <c r="D19" s="9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</row>
    <row r="20" spans="1:16" s="7" customFormat="1" ht="14.25">
      <c r="A20" s="96" t="s">
        <v>231</v>
      </c>
      <c r="B20" s="96" t="s">
        <v>102</v>
      </c>
      <c r="C20" s="96"/>
      <c r="D20" s="208" t="s">
        <v>35</v>
      </c>
      <c r="E20" s="121">
        <f>E21</f>
        <v>19219916</v>
      </c>
      <c r="F20" s="121">
        <f>F21</f>
        <v>19219916</v>
      </c>
      <c r="G20" s="121">
        <f t="shared" ref="G20:P20" si="2">G21</f>
        <v>15423890</v>
      </c>
      <c r="H20" s="121">
        <f t="shared" si="2"/>
        <v>2796460</v>
      </c>
      <c r="I20" s="121"/>
      <c r="J20" s="206">
        <f t="shared" si="2"/>
        <v>1724397.72</v>
      </c>
      <c r="K20" s="206">
        <f t="shared" si="2"/>
        <v>0</v>
      </c>
      <c r="L20" s="206">
        <f t="shared" si="2"/>
        <v>1678162.72</v>
      </c>
      <c r="M20" s="121">
        <f t="shared" si="2"/>
        <v>0</v>
      </c>
      <c r="N20" s="121">
        <f t="shared" si="2"/>
        <v>0</v>
      </c>
      <c r="O20" s="121">
        <f t="shared" si="2"/>
        <v>46235</v>
      </c>
      <c r="P20" s="206">
        <f t="shared" si="2"/>
        <v>20944313.719999999</v>
      </c>
    </row>
    <row r="21" spans="1:16">
      <c r="A21" s="31" t="s">
        <v>206</v>
      </c>
      <c r="B21" s="31" t="s">
        <v>118</v>
      </c>
      <c r="C21" s="31" t="s">
        <v>97</v>
      </c>
      <c r="D21" s="9" t="s">
        <v>141</v>
      </c>
      <c r="E21" s="122">
        <f>F21</f>
        <v>19219916</v>
      </c>
      <c r="F21" s="122">
        <v>19219916</v>
      </c>
      <c r="G21" s="122">
        <v>15423890</v>
      </c>
      <c r="H21" s="122">
        <v>2796460</v>
      </c>
      <c r="I21" s="122"/>
      <c r="J21" s="192">
        <f>L21+O21</f>
        <v>1724397.72</v>
      </c>
      <c r="K21" s="192">
        <f>'додаток 5'!I18</f>
        <v>0</v>
      </c>
      <c r="L21" s="192">
        <v>1678162.72</v>
      </c>
      <c r="M21" s="122"/>
      <c r="N21" s="122"/>
      <c r="O21" s="122">
        <v>46235</v>
      </c>
      <c r="P21" s="192">
        <f>E21+J21</f>
        <v>20944313.719999999</v>
      </c>
    </row>
    <row r="22" spans="1:16" ht="5.25" customHeight="1">
      <c r="A22" s="31"/>
      <c r="B22" s="31"/>
      <c r="C22" s="31"/>
      <c r="D22" s="9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</row>
    <row r="23" spans="1:16" s="7" customFormat="1" ht="27">
      <c r="A23" s="96" t="s">
        <v>233</v>
      </c>
      <c r="B23" s="96" t="s">
        <v>127</v>
      </c>
      <c r="C23" s="96"/>
      <c r="D23" s="208" t="s">
        <v>36</v>
      </c>
      <c r="E23" s="121">
        <f>SUM(E24:E26)</f>
        <v>584355</v>
      </c>
      <c r="F23" s="121">
        <f>SUM(F24:F26)</f>
        <v>584355</v>
      </c>
      <c r="G23" s="121">
        <f>SUM(G24:G26)</f>
        <v>89355</v>
      </c>
      <c r="H23" s="121">
        <f>SUM(H24:H26)</f>
        <v>0</v>
      </c>
      <c r="I23" s="121"/>
      <c r="J23" s="121">
        <f>SUM(J24:J26)</f>
        <v>89355</v>
      </c>
      <c r="K23" s="121"/>
      <c r="L23" s="121">
        <f>SUM(L24:L26)</f>
        <v>89355</v>
      </c>
      <c r="M23" s="121">
        <f>SUM(M24:M26)</f>
        <v>89355</v>
      </c>
      <c r="N23" s="121">
        <f>SUM(N24:N26)</f>
        <v>0</v>
      </c>
      <c r="O23" s="121">
        <f>SUM(O24:O26)</f>
        <v>0</v>
      </c>
      <c r="P23" s="123">
        <f>E23+J23</f>
        <v>673710</v>
      </c>
    </row>
    <row r="24" spans="1:16" ht="78" customHeight="1">
      <c r="A24" s="31" t="s">
        <v>207</v>
      </c>
      <c r="B24" s="31" t="s">
        <v>142</v>
      </c>
      <c r="C24" s="31" t="s">
        <v>119</v>
      </c>
      <c r="D24" s="9" t="s">
        <v>120</v>
      </c>
      <c r="E24" s="122">
        <f>F24</f>
        <v>60000</v>
      </c>
      <c r="F24" s="122">
        <v>60000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22">
        <f>E24+J24</f>
        <v>60000</v>
      </c>
    </row>
    <row r="25" spans="1:16" ht="25.5" customHeight="1">
      <c r="A25" s="31" t="s">
        <v>208</v>
      </c>
      <c r="B25" s="31" t="s">
        <v>164</v>
      </c>
      <c r="C25" s="31" t="s">
        <v>117</v>
      </c>
      <c r="D25" s="9" t="s">
        <v>113</v>
      </c>
      <c r="E25" s="122">
        <f>F25</f>
        <v>89355</v>
      </c>
      <c r="F25" s="122">
        <v>89355</v>
      </c>
      <c r="G25" s="122">
        <v>89355</v>
      </c>
      <c r="H25" s="122"/>
      <c r="I25" s="122"/>
      <c r="J25" s="122">
        <f>L25</f>
        <v>89355</v>
      </c>
      <c r="K25" s="122"/>
      <c r="L25" s="122">
        <v>89355</v>
      </c>
      <c r="M25" s="122">
        <v>89355</v>
      </c>
      <c r="N25" s="122"/>
      <c r="O25" s="122"/>
      <c r="P25" s="122">
        <f>E25+J25</f>
        <v>178710</v>
      </c>
    </row>
    <row r="26" spans="1:16" ht="27.75" customHeight="1">
      <c r="A26" s="31" t="s">
        <v>209</v>
      </c>
      <c r="B26" s="31" t="s">
        <v>165</v>
      </c>
      <c r="C26" s="31" t="s">
        <v>98</v>
      </c>
      <c r="D26" s="9" t="s">
        <v>166</v>
      </c>
      <c r="E26" s="122">
        <f>F26</f>
        <v>435000</v>
      </c>
      <c r="F26" s="122">
        <v>435000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22">
        <f>E26+J26</f>
        <v>435000</v>
      </c>
    </row>
    <row r="27" spans="1:16" ht="3.75" customHeight="1">
      <c r="A27" s="31"/>
      <c r="B27" s="31"/>
      <c r="C27" s="31"/>
      <c r="D27" s="9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</row>
    <row r="28" spans="1:16" s="7" customFormat="1" ht="14.25">
      <c r="A28" s="96" t="s">
        <v>234</v>
      </c>
      <c r="B28" s="96" t="s">
        <v>128</v>
      </c>
      <c r="C28" s="96"/>
      <c r="D28" s="208" t="s">
        <v>143</v>
      </c>
      <c r="E28" s="121">
        <f>E29+E30</f>
        <v>3253910</v>
      </c>
      <c r="F28" s="121">
        <f t="shared" ref="F28:P28" si="3">F29+F30</f>
        <v>3253910</v>
      </c>
      <c r="G28" s="121">
        <f t="shared" si="3"/>
        <v>2033390</v>
      </c>
      <c r="H28" s="121">
        <f t="shared" si="3"/>
        <v>244600</v>
      </c>
      <c r="I28" s="121">
        <f t="shared" si="3"/>
        <v>0</v>
      </c>
      <c r="J28" s="121">
        <f t="shared" si="3"/>
        <v>87717</v>
      </c>
      <c r="K28" s="121">
        <f t="shared" si="3"/>
        <v>0</v>
      </c>
      <c r="L28" s="121">
        <f t="shared" si="3"/>
        <v>9717</v>
      </c>
      <c r="M28" s="121">
        <f t="shared" si="3"/>
        <v>0</v>
      </c>
      <c r="N28" s="121">
        <f t="shared" si="3"/>
        <v>0</v>
      </c>
      <c r="O28" s="121">
        <f t="shared" si="3"/>
        <v>78000</v>
      </c>
      <c r="P28" s="121">
        <f t="shared" si="3"/>
        <v>3341627</v>
      </c>
    </row>
    <row r="29" spans="1:16" ht="51">
      <c r="A29" s="31" t="s">
        <v>210</v>
      </c>
      <c r="B29" s="31" t="s">
        <v>144</v>
      </c>
      <c r="C29" s="31" t="s">
        <v>100</v>
      </c>
      <c r="D29" s="9" t="s">
        <v>145</v>
      </c>
      <c r="E29" s="122">
        <f>F29</f>
        <v>2533910</v>
      </c>
      <c r="F29" s="122">
        <v>2533910</v>
      </c>
      <c r="G29" s="122">
        <v>2033390</v>
      </c>
      <c r="H29" s="122">
        <v>244600</v>
      </c>
      <c r="I29" s="122"/>
      <c r="J29" s="122">
        <f>O29+L29</f>
        <v>87717</v>
      </c>
      <c r="K29" s="122"/>
      <c r="L29" s="122">
        <v>9717</v>
      </c>
      <c r="M29" s="122"/>
      <c r="N29" s="122"/>
      <c r="O29" s="122">
        <v>78000</v>
      </c>
      <c r="P29" s="122">
        <f>E29+J29</f>
        <v>2621627</v>
      </c>
    </row>
    <row r="30" spans="1:16" ht="26.25" customHeight="1">
      <c r="A30" s="31" t="s">
        <v>211</v>
      </c>
      <c r="B30" s="31" t="s">
        <v>186</v>
      </c>
      <c r="C30" s="31" t="s">
        <v>190</v>
      </c>
      <c r="D30" s="9" t="s">
        <v>187</v>
      </c>
      <c r="E30" s="122">
        <f>F30</f>
        <v>720000</v>
      </c>
      <c r="F30" s="122">
        <v>720000</v>
      </c>
      <c r="G30" s="122"/>
      <c r="H30" s="122"/>
      <c r="I30" s="122"/>
      <c r="J30" s="122">
        <f>O30</f>
        <v>0</v>
      </c>
      <c r="K30" s="122"/>
      <c r="L30" s="122"/>
      <c r="M30" s="122"/>
      <c r="N30" s="122"/>
      <c r="O30" s="122"/>
      <c r="P30" s="122">
        <f>E30+J30</f>
        <v>720000</v>
      </c>
    </row>
    <row r="31" spans="1:16" ht="5.25" customHeight="1">
      <c r="A31" s="31"/>
      <c r="B31" s="31"/>
      <c r="C31" s="31"/>
      <c r="D31" s="9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</row>
    <row r="32" spans="1:16" s="7" customFormat="1" ht="14.25">
      <c r="A32" s="96" t="s">
        <v>235</v>
      </c>
      <c r="B32" s="96" t="s">
        <v>192</v>
      </c>
      <c r="C32" s="96"/>
      <c r="D32" s="208" t="s">
        <v>193</v>
      </c>
      <c r="E32" s="121">
        <f>E33</f>
        <v>152100</v>
      </c>
      <c r="F32" s="121">
        <f>F33</f>
        <v>152100</v>
      </c>
      <c r="G32" s="121">
        <f t="shared" ref="G32:P32" si="4">G33</f>
        <v>0</v>
      </c>
      <c r="H32" s="121">
        <f t="shared" si="4"/>
        <v>0</v>
      </c>
      <c r="I32" s="121"/>
      <c r="J32" s="121">
        <f t="shared" si="4"/>
        <v>0</v>
      </c>
      <c r="K32" s="121"/>
      <c r="L32" s="121">
        <f t="shared" si="4"/>
        <v>0</v>
      </c>
      <c r="M32" s="121">
        <f t="shared" si="4"/>
        <v>0</v>
      </c>
      <c r="N32" s="121">
        <f t="shared" si="4"/>
        <v>0</v>
      </c>
      <c r="O32" s="121">
        <f t="shared" si="4"/>
        <v>0</v>
      </c>
      <c r="P32" s="121">
        <f t="shared" si="4"/>
        <v>152100</v>
      </c>
    </row>
    <row r="33" spans="1:16" ht="64.5" customHeight="1">
      <c r="A33" s="31" t="s">
        <v>212</v>
      </c>
      <c r="B33" s="31" t="s">
        <v>188</v>
      </c>
      <c r="C33" s="31" t="s">
        <v>191</v>
      </c>
      <c r="D33" s="9" t="s">
        <v>189</v>
      </c>
      <c r="E33" s="122">
        <f>F33</f>
        <v>152100</v>
      </c>
      <c r="F33" s="122">
        <v>152100</v>
      </c>
      <c r="G33" s="122"/>
      <c r="H33" s="122"/>
      <c r="I33" s="122"/>
      <c r="J33" s="122">
        <f>L33+K33</f>
        <v>0</v>
      </c>
      <c r="K33" s="122"/>
      <c r="L33" s="122"/>
      <c r="M33" s="122"/>
      <c r="N33" s="122"/>
      <c r="O33" s="122"/>
      <c r="P33" s="122">
        <f>E33+J33</f>
        <v>152100</v>
      </c>
    </row>
    <row r="34" spans="1:16" ht="4.5" customHeight="1">
      <c r="A34" s="31"/>
      <c r="B34" s="31"/>
      <c r="C34" s="31"/>
      <c r="D34" s="9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</row>
    <row r="35" spans="1:16" s="7" customFormat="1" ht="27">
      <c r="A35" s="96" t="s">
        <v>236</v>
      </c>
      <c r="B35" s="96" t="s">
        <v>129</v>
      </c>
      <c r="C35" s="96"/>
      <c r="D35" s="208" t="s">
        <v>37</v>
      </c>
      <c r="E35" s="121">
        <f>SUM(E36:E41)</f>
        <v>6411420</v>
      </c>
      <c r="F35" s="121">
        <f t="shared" ref="F35:P35" si="5">SUM(F36:F41)</f>
        <v>6411420</v>
      </c>
      <c r="G35" s="121">
        <f t="shared" si="5"/>
        <v>0</v>
      </c>
      <c r="H35" s="121">
        <f t="shared" si="5"/>
        <v>1277720</v>
      </c>
      <c r="I35" s="121">
        <f t="shared" si="5"/>
        <v>0</v>
      </c>
      <c r="J35" s="121">
        <f t="shared" si="5"/>
        <v>421100</v>
      </c>
      <c r="K35" s="121">
        <f t="shared" si="5"/>
        <v>0</v>
      </c>
      <c r="L35" s="121">
        <f t="shared" si="5"/>
        <v>0</v>
      </c>
      <c r="M35" s="121">
        <f t="shared" si="5"/>
        <v>0</v>
      </c>
      <c r="N35" s="121">
        <f t="shared" si="5"/>
        <v>0</v>
      </c>
      <c r="O35" s="121">
        <f t="shared" si="5"/>
        <v>421100</v>
      </c>
      <c r="P35" s="121">
        <f t="shared" si="5"/>
        <v>6832520</v>
      </c>
    </row>
    <row r="36" spans="1:16" ht="38.25">
      <c r="A36" s="31" t="s">
        <v>315</v>
      </c>
      <c r="B36" s="31" t="s">
        <v>146</v>
      </c>
      <c r="C36" s="31" t="s">
        <v>99</v>
      </c>
      <c r="D36" s="9" t="s">
        <v>147</v>
      </c>
      <c r="E36" s="122">
        <f t="shared" ref="E36:E38" si="6">F36</f>
        <v>1200000</v>
      </c>
      <c r="F36" s="122">
        <v>1200000</v>
      </c>
      <c r="G36" s="122"/>
      <c r="H36" s="122"/>
      <c r="I36" s="122"/>
      <c r="J36" s="122">
        <f>L36</f>
        <v>0</v>
      </c>
      <c r="K36" s="122"/>
      <c r="L36" s="122"/>
      <c r="M36" s="122"/>
      <c r="N36" s="122"/>
      <c r="O36" s="122"/>
      <c r="P36" s="122">
        <f t="shared" ref="P36:P41" si="7">E36+J36</f>
        <v>1200000</v>
      </c>
    </row>
    <row r="37" spans="1:16" ht="63.75" hidden="1">
      <c r="A37" s="31"/>
      <c r="B37" s="31" t="s">
        <v>148</v>
      </c>
      <c r="C37" s="31" t="s">
        <v>115</v>
      </c>
      <c r="D37" s="9" t="s">
        <v>149</v>
      </c>
      <c r="E37" s="122">
        <f t="shared" si="6"/>
        <v>0</v>
      </c>
      <c r="F37" s="122"/>
      <c r="G37" s="122"/>
      <c r="H37" s="122"/>
      <c r="I37" s="122"/>
      <c r="J37" s="122">
        <f t="shared" ref="J37" si="8">L37</f>
        <v>0</v>
      </c>
      <c r="K37" s="122"/>
      <c r="L37" s="122"/>
      <c r="M37" s="122"/>
      <c r="N37" s="122"/>
      <c r="O37" s="122"/>
      <c r="P37" s="122">
        <f t="shared" si="7"/>
        <v>0</v>
      </c>
    </row>
    <row r="38" spans="1:16" ht="25.5">
      <c r="A38" s="31" t="s">
        <v>213</v>
      </c>
      <c r="B38" s="31" t="s">
        <v>150</v>
      </c>
      <c r="C38" s="31" t="s">
        <v>99</v>
      </c>
      <c r="D38" s="9" t="s">
        <v>136</v>
      </c>
      <c r="E38" s="122">
        <f t="shared" si="6"/>
        <v>5211420</v>
      </c>
      <c r="F38" s="122">
        <v>5211420</v>
      </c>
      <c r="G38" s="122"/>
      <c r="H38" s="122">
        <v>1277720</v>
      </c>
      <c r="I38" s="122"/>
      <c r="J38" s="122">
        <f>L38+K38+O38</f>
        <v>421100</v>
      </c>
      <c r="K38" s="122"/>
      <c r="L38" s="122"/>
      <c r="M38" s="122"/>
      <c r="N38" s="122"/>
      <c r="O38" s="122">
        <v>421100</v>
      </c>
      <c r="P38" s="122">
        <f t="shared" si="7"/>
        <v>5632520</v>
      </c>
    </row>
    <row r="39" spans="1:16" ht="24" hidden="1" customHeight="1">
      <c r="A39" s="31"/>
      <c r="B39" s="31"/>
      <c r="C39" s="31"/>
      <c r="D39" s="9"/>
      <c r="E39" s="122">
        <f>F39</f>
        <v>0</v>
      </c>
      <c r="F39" s="122"/>
      <c r="G39" s="122"/>
      <c r="H39" s="122"/>
      <c r="I39" s="122"/>
      <c r="J39" s="122">
        <f>L39</f>
        <v>0</v>
      </c>
      <c r="K39" s="122"/>
      <c r="L39" s="122"/>
      <c r="M39" s="122"/>
      <c r="N39" s="122"/>
      <c r="O39" s="122"/>
      <c r="P39" s="122">
        <f t="shared" si="7"/>
        <v>0</v>
      </c>
    </row>
    <row r="40" spans="1:16" hidden="1">
      <c r="A40" s="31"/>
      <c r="B40" s="31"/>
      <c r="C40" s="31"/>
      <c r="D40" s="9"/>
      <c r="E40" s="122">
        <f t="shared" ref="E40:E41" si="9">F40</f>
        <v>0</v>
      </c>
      <c r="F40" s="122"/>
      <c r="G40" s="122"/>
      <c r="H40" s="122"/>
      <c r="I40" s="122"/>
      <c r="J40" s="122">
        <f>L40</f>
        <v>0</v>
      </c>
      <c r="K40" s="122"/>
      <c r="L40" s="122"/>
      <c r="M40" s="122"/>
      <c r="N40" s="122"/>
      <c r="O40" s="122"/>
      <c r="P40" s="122">
        <f t="shared" si="7"/>
        <v>0</v>
      </c>
    </row>
    <row r="41" spans="1:16" hidden="1">
      <c r="A41" s="31"/>
      <c r="B41" s="31"/>
      <c r="C41" s="31"/>
      <c r="D41" s="9"/>
      <c r="E41" s="122">
        <f t="shared" si="9"/>
        <v>0</v>
      </c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>
        <f t="shared" si="7"/>
        <v>0</v>
      </c>
    </row>
    <row r="42" spans="1:16" ht="3" customHeight="1">
      <c r="A42" s="31"/>
      <c r="B42" s="31"/>
      <c r="C42" s="31"/>
      <c r="D42" s="9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</row>
    <row r="43" spans="1:16" s="7" customFormat="1" ht="27">
      <c r="A43" s="96" t="s">
        <v>237</v>
      </c>
      <c r="B43" s="96" t="s">
        <v>151</v>
      </c>
      <c r="C43" s="96"/>
      <c r="D43" s="208" t="s">
        <v>327</v>
      </c>
      <c r="E43" s="121">
        <f>E44</f>
        <v>49700</v>
      </c>
      <c r="F43" s="121">
        <f>F44</f>
        <v>49700</v>
      </c>
      <c r="G43" s="121">
        <f t="shared" ref="G43:P43" si="10">G44</f>
        <v>0</v>
      </c>
      <c r="H43" s="121">
        <f t="shared" si="10"/>
        <v>0</v>
      </c>
      <c r="I43" s="121"/>
      <c r="J43" s="121">
        <f t="shared" si="10"/>
        <v>0</v>
      </c>
      <c r="K43" s="121"/>
      <c r="L43" s="121">
        <f t="shared" si="10"/>
        <v>0</v>
      </c>
      <c r="M43" s="121">
        <f t="shared" si="10"/>
        <v>0</v>
      </c>
      <c r="N43" s="121">
        <f t="shared" si="10"/>
        <v>0</v>
      </c>
      <c r="O43" s="121">
        <f t="shared" si="10"/>
        <v>0</v>
      </c>
      <c r="P43" s="121">
        <f t="shared" si="10"/>
        <v>49700</v>
      </c>
    </row>
    <row r="44" spans="1:16" ht="17.25" customHeight="1">
      <c r="A44" s="31" t="s">
        <v>214</v>
      </c>
      <c r="B44" s="31" t="s">
        <v>152</v>
      </c>
      <c r="C44" s="31" t="s">
        <v>122</v>
      </c>
      <c r="D44" s="9" t="s">
        <v>153</v>
      </c>
      <c r="E44" s="122">
        <f>F44</f>
        <v>49700</v>
      </c>
      <c r="F44" s="122">
        <v>49700</v>
      </c>
      <c r="G44" s="122"/>
      <c r="H44" s="122"/>
      <c r="I44" s="122"/>
      <c r="J44" s="122"/>
      <c r="K44" s="122"/>
      <c r="L44" s="122"/>
      <c r="M44" s="122"/>
      <c r="N44" s="122"/>
      <c r="O44" s="122"/>
      <c r="P44" s="122">
        <f>E44+J44</f>
        <v>49700</v>
      </c>
    </row>
    <row r="45" spans="1:16" ht="3.75" customHeight="1">
      <c r="A45" s="31"/>
      <c r="B45" s="31"/>
      <c r="C45" s="31"/>
      <c r="D45" s="9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</row>
    <row r="46" spans="1:16" s="7" customFormat="1" ht="27">
      <c r="A46" s="96" t="s">
        <v>238</v>
      </c>
      <c r="B46" s="96" t="s">
        <v>154</v>
      </c>
      <c r="C46" s="96"/>
      <c r="D46" s="208" t="s">
        <v>155</v>
      </c>
      <c r="E46" s="121">
        <f t="shared" ref="E46:J46" si="11">SUM(E47:E50)</f>
        <v>0</v>
      </c>
      <c r="F46" s="121">
        <f t="shared" si="11"/>
        <v>0</v>
      </c>
      <c r="G46" s="121">
        <f t="shared" si="11"/>
        <v>0</v>
      </c>
      <c r="H46" s="121">
        <f t="shared" si="11"/>
        <v>0</v>
      </c>
      <c r="I46" s="121">
        <f t="shared" si="11"/>
        <v>0</v>
      </c>
      <c r="J46" s="121">
        <f t="shared" si="11"/>
        <v>9381224</v>
      </c>
      <c r="K46" s="121">
        <f>SUM(K47:K50)</f>
        <v>9381224</v>
      </c>
      <c r="L46" s="121">
        <f t="shared" ref="L46" si="12">SUM(L47:L50)</f>
        <v>0</v>
      </c>
      <c r="M46" s="121">
        <f t="shared" ref="M46" si="13">SUM(M47:M50)</f>
        <v>0</v>
      </c>
      <c r="N46" s="121">
        <f t="shared" ref="N46" si="14">SUM(N47:N50)</f>
        <v>0</v>
      </c>
      <c r="O46" s="121">
        <f t="shared" ref="O46" si="15">SUM(O47:O50)</f>
        <v>9381224</v>
      </c>
      <c r="P46" s="121">
        <f t="shared" ref="P46" si="16">SUM(P47:P50)</f>
        <v>9381224</v>
      </c>
    </row>
    <row r="47" spans="1:16" s="109" customFormat="1" ht="25.5">
      <c r="A47" s="108" t="s">
        <v>215</v>
      </c>
      <c r="B47" s="108" t="s">
        <v>216</v>
      </c>
      <c r="C47" s="108" t="s">
        <v>134</v>
      </c>
      <c r="D47" s="9" t="s">
        <v>328</v>
      </c>
      <c r="E47" s="122">
        <f>F47</f>
        <v>0</v>
      </c>
      <c r="F47" s="124"/>
      <c r="G47" s="124"/>
      <c r="H47" s="124"/>
      <c r="I47" s="124"/>
      <c r="J47" s="122">
        <f>L47+O47</f>
        <v>4306000</v>
      </c>
      <c r="K47" s="124">
        <f>'додаток 5'!G20+'додаток 5'!G34+'додаток 5'!G51</f>
        <v>4306000</v>
      </c>
      <c r="L47" s="124"/>
      <c r="M47" s="124"/>
      <c r="N47" s="124"/>
      <c r="O47" s="124">
        <f>K47</f>
        <v>4306000</v>
      </c>
      <c r="P47" s="122">
        <f>E47+J47</f>
        <v>4306000</v>
      </c>
    </row>
    <row r="48" spans="1:16" ht="25.5">
      <c r="A48" s="31" t="s">
        <v>217</v>
      </c>
      <c r="B48" s="42">
        <v>7330</v>
      </c>
      <c r="C48" s="31" t="s">
        <v>134</v>
      </c>
      <c r="D48" s="9" t="s">
        <v>329</v>
      </c>
      <c r="E48" s="122">
        <f>F48</f>
        <v>0</v>
      </c>
      <c r="F48" s="122"/>
      <c r="G48" s="122"/>
      <c r="H48" s="122"/>
      <c r="I48" s="122"/>
      <c r="J48" s="122">
        <f>L48+O48</f>
        <v>2505500</v>
      </c>
      <c r="K48" s="122">
        <f>'додаток 5'!G29+'додаток 5'!G43+'додаток 5'!G54</f>
        <v>2505500</v>
      </c>
      <c r="L48" s="122"/>
      <c r="M48" s="122"/>
      <c r="N48" s="122"/>
      <c r="O48" s="122">
        <f>K48</f>
        <v>2505500</v>
      </c>
      <c r="P48" s="122">
        <f>E48+J48</f>
        <v>2505500</v>
      </c>
    </row>
    <row r="49" spans="1:16" ht="57" customHeight="1">
      <c r="A49" s="31" t="s">
        <v>289</v>
      </c>
      <c r="B49" s="42">
        <v>7363</v>
      </c>
      <c r="C49" s="31" t="s">
        <v>121</v>
      </c>
      <c r="D49" s="9" t="s">
        <v>290</v>
      </c>
      <c r="E49" s="122"/>
      <c r="F49" s="122"/>
      <c r="G49" s="122"/>
      <c r="H49" s="122"/>
      <c r="I49" s="122"/>
      <c r="J49" s="122">
        <f>L49+O49</f>
        <v>25251</v>
      </c>
      <c r="K49" s="122">
        <f>'додаток 5'!G46</f>
        <v>25251</v>
      </c>
      <c r="L49" s="122"/>
      <c r="M49" s="122"/>
      <c r="N49" s="122"/>
      <c r="O49" s="122">
        <f>K49</f>
        <v>25251</v>
      </c>
      <c r="P49" s="122">
        <f>E49+J49</f>
        <v>25251</v>
      </c>
    </row>
    <row r="50" spans="1:16" ht="42" customHeight="1">
      <c r="A50" s="31" t="s">
        <v>342</v>
      </c>
      <c r="B50" s="42">
        <v>7366</v>
      </c>
      <c r="C50" s="31"/>
      <c r="D50" s="9" t="s">
        <v>343</v>
      </c>
      <c r="E50" s="122"/>
      <c r="F50" s="122"/>
      <c r="G50" s="122"/>
      <c r="H50" s="122"/>
      <c r="I50" s="122"/>
      <c r="J50" s="122">
        <f>L50+O50</f>
        <v>2544473</v>
      </c>
      <c r="K50" s="122">
        <f>'додаток 5'!G67</f>
        <v>2544473</v>
      </c>
      <c r="L50" s="122"/>
      <c r="M50" s="122"/>
      <c r="N50" s="122"/>
      <c r="O50" s="122">
        <f>K50</f>
        <v>2544473</v>
      </c>
      <c r="P50" s="122">
        <f>E50+J50</f>
        <v>2544473</v>
      </c>
    </row>
    <row r="51" spans="1:16" ht="3" customHeight="1">
      <c r="A51" s="31"/>
      <c r="B51" s="42"/>
      <c r="C51" s="31"/>
      <c r="D51" s="9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</row>
    <row r="52" spans="1:16" s="7" customFormat="1" ht="40.5">
      <c r="A52" s="96" t="s">
        <v>239</v>
      </c>
      <c r="B52" s="98">
        <v>7400</v>
      </c>
      <c r="C52" s="96"/>
      <c r="D52" s="208" t="s">
        <v>156</v>
      </c>
      <c r="E52" s="121">
        <f>SUM(E53:E54)</f>
        <v>2500000</v>
      </c>
      <c r="F52" s="121">
        <f t="shared" ref="F52:P52" si="17">SUM(F53:F54)</f>
        <v>2500000</v>
      </c>
      <c r="G52" s="121">
        <f t="shared" si="17"/>
        <v>0</v>
      </c>
      <c r="H52" s="121">
        <f t="shared" si="17"/>
        <v>0</v>
      </c>
      <c r="I52" s="121">
        <f t="shared" si="17"/>
        <v>0</v>
      </c>
      <c r="J52" s="121">
        <f>SUM(J53:J54)</f>
        <v>0</v>
      </c>
      <c r="K52" s="121">
        <f t="shared" si="17"/>
        <v>0</v>
      </c>
      <c r="L52" s="121">
        <f t="shared" si="17"/>
        <v>0</v>
      </c>
      <c r="M52" s="121">
        <f t="shared" si="17"/>
        <v>0</v>
      </c>
      <c r="N52" s="121">
        <f t="shared" si="17"/>
        <v>0</v>
      </c>
      <c r="O52" s="121">
        <f t="shared" si="17"/>
        <v>0</v>
      </c>
      <c r="P52" s="121">
        <f t="shared" si="17"/>
        <v>2500000</v>
      </c>
    </row>
    <row r="53" spans="1:16" s="109" customFormat="1" ht="25.5">
      <c r="A53" s="108" t="s">
        <v>218</v>
      </c>
      <c r="B53" s="107">
        <v>7413</v>
      </c>
      <c r="C53" s="108" t="s">
        <v>103</v>
      </c>
      <c r="D53" s="209" t="s">
        <v>280</v>
      </c>
      <c r="E53" s="122">
        <f>F53</f>
        <v>300000</v>
      </c>
      <c r="F53" s="124">
        <v>300000</v>
      </c>
      <c r="G53" s="124"/>
      <c r="H53" s="124"/>
      <c r="I53" s="124"/>
      <c r="J53" s="122">
        <f>L53+O53</f>
        <v>0</v>
      </c>
      <c r="K53" s="122"/>
      <c r="L53" s="124"/>
      <c r="M53" s="124"/>
      <c r="N53" s="124"/>
      <c r="O53" s="122"/>
      <c r="P53" s="122">
        <f>E53+J53</f>
        <v>300000</v>
      </c>
    </row>
    <row r="54" spans="1:16" ht="51">
      <c r="A54" s="31" t="s">
        <v>219</v>
      </c>
      <c r="B54" s="42">
        <v>7461</v>
      </c>
      <c r="C54" s="31" t="s">
        <v>123</v>
      </c>
      <c r="D54" s="9" t="s">
        <v>157</v>
      </c>
      <c r="E54" s="122">
        <f>F54</f>
        <v>2200000</v>
      </c>
      <c r="F54" s="122">
        <v>2200000</v>
      </c>
      <c r="G54" s="122"/>
      <c r="H54" s="122"/>
      <c r="I54" s="122"/>
      <c r="J54" s="122">
        <f>L54+O54</f>
        <v>0</v>
      </c>
      <c r="K54" s="122">
        <f>'додаток 5'!I40</f>
        <v>0</v>
      </c>
      <c r="L54" s="122"/>
      <c r="M54" s="122"/>
      <c r="N54" s="122"/>
      <c r="O54" s="122">
        <f>K54</f>
        <v>0</v>
      </c>
      <c r="P54" s="122">
        <f>E54+J54</f>
        <v>2200000</v>
      </c>
    </row>
    <row r="55" spans="1:16" ht="4.5" customHeight="1">
      <c r="A55" s="31"/>
      <c r="B55" s="42"/>
      <c r="C55" s="31"/>
      <c r="D55" s="9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</row>
    <row r="56" spans="1:16" s="7" customFormat="1" ht="40.5">
      <c r="A56" s="96" t="s">
        <v>240</v>
      </c>
      <c r="B56" s="98">
        <v>7600</v>
      </c>
      <c r="C56" s="96"/>
      <c r="D56" s="208" t="s">
        <v>330</v>
      </c>
      <c r="E56" s="121">
        <f>SUM(E57:E59)</f>
        <v>218150</v>
      </c>
      <c r="F56" s="121">
        <f t="shared" ref="F56:P56" si="18">SUM(F57:F59)</f>
        <v>218150</v>
      </c>
      <c r="G56" s="121">
        <f t="shared" si="18"/>
        <v>0</v>
      </c>
      <c r="H56" s="121">
        <f t="shared" si="18"/>
        <v>0</v>
      </c>
      <c r="I56" s="121">
        <f t="shared" si="18"/>
        <v>0</v>
      </c>
      <c r="J56" s="121">
        <f t="shared" si="18"/>
        <v>5330000</v>
      </c>
      <c r="K56" s="121">
        <f t="shared" si="18"/>
        <v>5330000</v>
      </c>
      <c r="L56" s="121">
        <f t="shared" si="18"/>
        <v>0</v>
      </c>
      <c r="M56" s="121">
        <f t="shared" si="18"/>
        <v>0</v>
      </c>
      <c r="N56" s="121">
        <f t="shared" si="18"/>
        <v>0</v>
      </c>
      <c r="O56" s="121">
        <f t="shared" si="18"/>
        <v>5330000</v>
      </c>
      <c r="P56" s="121">
        <f t="shared" si="18"/>
        <v>5548150</v>
      </c>
    </row>
    <row r="57" spans="1:16" s="109" customFormat="1">
      <c r="A57" s="108" t="s">
        <v>222</v>
      </c>
      <c r="B57" s="107">
        <v>7640</v>
      </c>
      <c r="C57" s="108" t="s">
        <v>220</v>
      </c>
      <c r="D57" s="209" t="s">
        <v>221</v>
      </c>
      <c r="E57" s="122">
        <f>F57</f>
        <v>207385</v>
      </c>
      <c r="F57" s="124">
        <v>207385</v>
      </c>
      <c r="G57" s="124"/>
      <c r="H57" s="124"/>
      <c r="I57" s="124"/>
      <c r="J57" s="124"/>
      <c r="K57" s="124"/>
      <c r="L57" s="124"/>
      <c r="M57" s="124"/>
      <c r="N57" s="124"/>
      <c r="O57" s="124"/>
      <c r="P57" s="122">
        <f>E57+J57</f>
        <v>207385</v>
      </c>
    </row>
    <row r="58" spans="1:16" s="109" customFormat="1" ht="25.5">
      <c r="A58" s="108" t="s">
        <v>292</v>
      </c>
      <c r="B58" s="107">
        <v>7670</v>
      </c>
      <c r="C58" s="31" t="s">
        <v>121</v>
      </c>
      <c r="D58" s="209" t="s">
        <v>326</v>
      </c>
      <c r="E58" s="122"/>
      <c r="F58" s="124"/>
      <c r="G58" s="124"/>
      <c r="H58" s="124"/>
      <c r="I58" s="124"/>
      <c r="J58" s="124">
        <f>K58</f>
        <v>5330000</v>
      </c>
      <c r="K58" s="124">
        <f>'додаток 5'!G60</f>
        <v>5330000</v>
      </c>
      <c r="L58" s="124"/>
      <c r="M58" s="124"/>
      <c r="N58" s="124"/>
      <c r="O58" s="124">
        <f>K58</f>
        <v>5330000</v>
      </c>
      <c r="P58" s="122">
        <f>E58+J58</f>
        <v>5330000</v>
      </c>
    </row>
    <row r="59" spans="1:16" ht="38.25">
      <c r="A59" s="31" t="s">
        <v>223</v>
      </c>
      <c r="B59" s="42">
        <v>7680</v>
      </c>
      <c r="C59" s="31" t="s">
        <v>121</v>
      </c>
      <c r="D59" s="9" t="s">
        <v>158</v>
      </c>
      <c r="E59" s="122">
        <f>F59</f>
        <v>10765</v>
      </c>
      <c r="F59" s="122">
        <v>10765</v>
      </c>
      <c r="G59" s="122"/>
      <c r="H59" s="122"/>
      <c r="I59" s="122"/>
      <c r="J59" s="122"/>
      <c r="K59" s="122"/>
      <c r="L59" s="122"/>
      <c r="M59" s="122"/>
      <c r="N59" s="122"/>
      <c r="O59" s="122"/>
      <c r="P59" s="122">
        <f>E59+J59</f>
        <v>10765</v>
      </c>
    </row>
    <row r="60" spans="1:16" ht="3" customHeight="1">
      <c r="A60" s="31"/>
      <c r="B60" s="42"/>
      <c r="C60" s="31"/>
      <c r="D60" s="9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</row>
    <row r="61" spans="1:16" s="7" customFormat="1" ht="36.75" customHeight="1">
      <c r="A61" s="96" t="s">
        <v>332</v>
      </c>
      <c r="B61" s="98">
        <v>8100</v>
      </c>
      <c r="C61" s="96"/>
      <c r="D61" s="208" t="s">
        <v>159</v>
      </c>
      <c r="E61" s="121">
        <f>E63+E62</f>
        <v>850000</v>
      </c>
      <c r="F61" s="121">
        <f>F63+F62</f>
        <v>850000</v>
      </c>
      <c r="G61" s="121">
        <f t="shared" ref="G61:P61" si="19">G63+G62</f>
        <v>0</v>
      </c>
      <c r="H61" s="121">
        <f t="shared" si="19"/>
        <v>0</v>
      </c>
      <c r="I61" s="121"/>
      <c r="J61" s="121">
        <f t="shared" si="19"/>
        <v>0</v>
      </c>
      <c r="K61" s="121"/>
      <c r="L61" s="121">
        <f t="shared" si="19"/>
        <v>0</v>
      </c>
      <c r="M61" s="121">
        <f t="shared" si="19"/>
        <v>0</v>
      </c>
      <c r="N61" s="121">
        <f t="shared" si="19"/>
        <v>0</v>
      </c>
      <c r="O61" s="121">
        <f t="shared" si="19"/>
        <v>0</v>
      </c>
      <c r="P61" s="121">
        <f t="shared" si="19"/>
        <v>850000</v>
      </c>
    </row>
    <row r="62" spans="1:16" s="7" customFormat="1" ht="38.25">
      <c r="A62" s="40" t="s">
        <v>331</v>
      </c>
      <c r="B62" s="5">
        <v>8110</v>
      </c>
      <c r="C62" s="84" t="s">
        <v>125</v>
      </c>
      <c r="D62" s="9" t="s">
        <v>135</v>
      </c>
      <c r="E62" s="122">
        <f>F62</f>
        <v>850000</v>
      </c>
      <c r="F62" s="122">
        <v>850000</v>
      </c>
      <c r="G62" s="122"/>
      <c r="H62" s="122"/>
      <c r="I62" s="122"/>
      <c r="J62" s="122">
        <f>O62</f>
        <v>0</v>
      </c>
      <c r="K62" s="122"/>
      <c r="L62" s="122"/>
      <c r="M62" s="122"/>
      <c r="N62" s="122"/>
      <c r="O62" s="122"/>
      <c r="P62" s="122">
        <f>E62+J62</f>
        <v>850000</v>
      </c>
    </row>
    <row r="63" spans="1:16" hidden="1">
      <c r="A63" s="31"/>
      <c r="B63" s="5"/>
      <c r="C63" s="31"/>
      <c r="D63" s="9"/>
      <c r="E63" s="122">
        <f>F63</f>
        <v>0</v>
      </c>
      <c r="F63" s="122"/>
      <c r="G63" s="122"/>
      <c r="H63" s="122"/>
      <c r="I63" s="122"/>
      <c r="J63" s="122">
        <f>O63</f>
        <v>0</v>
      </c>
      <c r="K63" s="122"/>
      <c r="L63" s="122"/>
      <c r="M63" s="122"/>
      <c r="N63" s="122"/>
      <c r="O63" s="122"/>
      <c r="P63" s="122">
        <f>E63+J63</f>
        <v>0</v>
      </c>
    </row>
    <row r="64" spans="1:16" ht="3" customHeight="1">
      <c r="A64" s="31"/>
      <c r="B64" s="5"/>
      <c r="C64" s="31"/>
      <c r="D64" s="9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</row>
    <row r="65" spans="1:16" s="7" customFormat="1" ht="27">
      <c r="A65" s="96" t="s">
        <v>241</v>
      </c>
      <c r="B65" s="98">
        <v>8300</v>
      </c>
      <c r="C65" s="96"/>
      <c r="D65" s="208" t="s">
        <v>160</v>
      </c>
      <c r="E65" s="121">
        <f>E66</f>
        <v>0</v>
      </c>
      <c r="F65" s="121">
        <f>F66</f>
        <v>0</v>
      </c>
      <c r="G65" s="121">
        <f t="shared" ref="G65:P65" si="20">G66</f>
        <v>0</v>
      </c>
      <c r="H65" s="121">
        <f t="shared" si="20"/>
        <v>0</v>
      </c>
      <c r="I65" s="121"/>
      <c r="J65" s="121">
        <f t="shared" si="20"/>
        <v>614567</v>
      </c>
      <c r="K65" s="121"/>
      <c r="L65" s="121">
        <f t="shared" si="20"/>
        <v>614567</v>
      </c>
      <c r="M65" s="121">
        <f t="shared" si="20"/>
        <v>0</v>
      </c>
      <c r="N65" s="121">
        <f t="shared" si="20"/>
        <v>0</v>
      </c>
      <c r="O65" s="121">
        <f t="shared" si="20"/>
        <v>0</v>
      </c>
      <c r="P65" s="121">
        <f t="shared" si="20"/>
        <v>614567</v>
      </c>
    </row>
    <row r="66" spans="1:16" ht="38.25">
      <c r="A66" s="31" t="s">
        <v>347</v>
      </c>
      <c r="B66" s="42">
        <v>8312</v>
      </c>
      <c r="C66" s="31" t="s">
        <v>126</v>
      </c>
      <c r="D66" s="9" t="s">
        <v>348</v>
      </c>
      <c r="E66" s="122">
        <f>F66</f>
        <v>0</v>
      </c>
      <c r="F66" s="122"/>
      <c r="G66" s="122"/>
      <c r="H66" s="122"/>
      <c r="I66" s="122"/>
      <c r="J66" s="122">
        <f>O66+L66</f>
        <v>614567</v>
      </c>
      <c r="K66" s="122"/>
      <c r="L66" s="122">
        <v>614567</v>
      </c>
      <c r="M66" s="122"/>
      <c r="N66" s="122"/>
      <c r="O66" s="122"/>
      <c r="P66" s="122">
        <f>E66+J66</f>
        <v>614567</v>
      </c>
    </row>
    <row r="67" spans="1:16" ht="3.75" customHeight="1">
      <c r="A67" s="31"/>
      <c r="B67" s="5"/>
      <c r="C67" s="84"/>
      <c r="D67" s="9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</row>
    <row r="68" spans="1:16" s="7" customFormat="1" ht="14.25" hidden="1">
      <c r="A68" s="96"/>
      <c r="B68" s="95"/>
      <c r="C68" s="96"/>
      <c r="D68" s="208"/>
      <c r="E68" s="121">
        <f>E69+E70</f>
        <v>0</v>
      </c>
      <c r="F68" s="121">
        <f>F69+F70</f>
        <v>0</v>
      </c>
      <c r="G68" s="121">
        <f t="shared" ref="G68:P68" si="21">G69+G70</f>
        <v>0</v>
      </c>
      <c r="H68" s="121">
        <f t="shared" si="21"/>
        <v>0</v>
      </c>
      <c r="I68" s="121"/>
      <c r="J68" s="121">
        <f t="shared" si="21"/>
        <v>0</v>
      </c>
      <c r="K68" s="121"/>
      <c r="L68" s="121">
        <f t="shared" si="21"/>
        <v>0</v>
      </c>
      <c r="M68" s="121">
        <f t="shared" si="21"/>
        <v>0</v>
      </c>
      <c r="N68" s="121">
        <f t="shared" si="21"/>
        <v>0</v>
      </c>
      <c r="O68" s="121">
        <f t="shared" si="21"/>
        <v>0</v>
      </c>
      <c r="P68" s="121">
        <f t="shared" si="21"/>
        <v>0</v>
      </c>
    </row>
    <row r="69" spans="1:16" hidden="1">
      <c r="A69" s="31"/>
      <c r="B69" s="5"/>
      <c r="C69" s="84"/>
      <c r="D69" s="9"/>
      <c r="E69" s="122"/>
      <c r="F69" s="122"/>
      <c r="G69" s="122"/>
      <c r="H69" s="122"/>
      <c r="I69" s="122"/>
      <c r="J69" s="122">
        <f>O69+L69</f>
        <v>0</v>
      </c>
      <c r="K69" s="122"/>
      <c r="L69" s="122"/>
      <c r="M69" s="122"/>
      <c r="N69" s="122"/>
      <c r="O69" s="122"/>
      <c r="P69" s="122">
        <f>E69+J69</f>
        <v>0</v>
      </c>
    </row>
    <row r="70" spans="1:16" ht="38.25" hidden="1">
      <c r="A70" s="31"/>
      <c r="B70" s="5">
        <v>9140</v>
      </c>
      <c r="C70" s="31" t="s">
        <v>104</v>
      </c>
      <c r="D70" s="9" t="s">
        <v>39</v>
      </c>
      <c r="E70" s="122">
        <f>F70</f>
        <v>0</v>
      </c>
      <c r="F70" s="122"/>
      <c r="G70" s="122"/>
      <c r="H70" s="122"/>
      <c r="I70" s="122"/>
      <c r="J70" s="122">
        <f>O70</f>
        <v>0</v>
      </c>
      <c r="K70" s="122"/>
      <c r="L70" s="122"/>
      <c r="M70" s="122"/>
      <c r="N70" s="122"/>
      <c r="O70" s="122"/>
      <c r="P70" s="122">
        <f>E70+J70</f>
        <v>0</v>
      </c>
    </row>
    <row r="71" spans="1:16" ht="3.75" hidden="1" customHeight="1">
      <c r="A71" s="31"/>
      <c r="B71" s="5"/>
      <c r="C71" s="31"/>
      <c r="D71" s="9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</row>
    <row r="72" spans="1:16" s="7" customFormat="1" ht="23.25" hidden="1" customHeight="1">
      <c r="A72" s="96"/>
      <c r="B72" s="98"/>
      <c r="C72" s="96"/>
      <c r="D72" s="208"/>
      <c r="E72" s="121">
        <f>E73</f>
        <v>0</v>
      </c>
      <c r="F72" s="121">
        <f>F73</f>
        <v>0</v>
      </c>
      <c r="G72" s="121">
        <f t="shared" ref="G72:P72" si="22">G73</f>
        <v>0</v>
      </c>
      <c r="H72" s="121">
        <f t="shared" si="22"/>
        <v>0</v>
      </c>
      <c r="I72" s="121"/>
      <c r="J72" s="121">
        <f t="shared" si="22"/>
        <v>0</v>
      </c>
      <c r="K72" s="121"/>
      <c r="L72" s="121">
        <f t="shared" si="22"/>
        <v>0</v>
      </c>
      <c r="M72" s="121">
        <f t="shared" si="22"/>
        <v>0</v>
      </c>
      <c r="N72" s="121">
        <f t="shared" si="22"/>
        <v>0</v>
      </c>
      <c r="O72" s="121">
        <f t="shared" si="22"/>
        <v>0</v>
      </c>
      <c r="P72" s="121">
        <f t="shared" si="22"/>
        <v>0</v>
      </c>
    </row>
    <row r="73" spans="1:16" hidden="1">
      <c r="A73" s="31"/>
      <c r="B73" s="5"/>
      <c r="C73" s="84"/>
      <c r="D73" s="9"/>
      <c r="E73" s="122"/>
      <c r="F73" s="122"/>
      <c r="G73" s="122"/>
      <c r="H73" s="122"/>
      <c r="I73" s="122"/>
      <c r="J73" s="122">
        <f t="shared" ref="J73" si="23">L73+O73</f>
        <v>0</v>
      </c>
      <c r="K73" s="122"/>
      <c r="L73" s="122"/>
      <c r="M73" s="122"/>
      <c r="N73" s="122"/>
      <c r="O73" s="122"/>
      <c r="P73" s="122">
        <f>E73+J73</f>
        <v>0</v>
      </c>
    </row>
    <row r="74" spans="1:16" ht="3.75" hidden="1" customHeight="1">
      <c r="A74" s="31"/>
      <c r="B74" s="5"/>
      <c r="C74" s="84"/>
      <c r="D74" s="9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</row>
    <row r="75" spans="1:16" s="7" customFormat="1" ht="14.25">
      <c r="A75" s="96" t="s">
        <v>242</v>
      </c>
      <c r="B75" s="95">
        <v>9000</v>
      </c>
      <c r="C75" s="99"/>
      <c r="D75" s="208" t="s">
        <v>161</v>
      </c>
      <c r="E75" s="121">
        <f>SUM(E76:E79)</f>
        <v>312000</v>
      </c>
      <c r="F75" s="121">
        <f t="shared" ref="F75:P75" si="24">SUM(F76:F79)</f>
        <v>312000</v>
      </c>
      <c r="G75" s="121">
        <f t="shared" si="24"/>
        <v>0</v>
      </c>
      <c r="H75" s="121">
        <f t="shared" si="24"/>
        <v>0</v>
      </c>
      <c r="I75" s="121">
        <f t="shared" si="24"/>
        <v>0</v>
      </c>
      <c r="J75" s="121">
        <f t="shared" si="24"/>
        <v>0</v>
      </c>
      <c r="K75" s="121"/>
      <c r="L75" s="121">
        <f t="shared" si="24"/>
        <v>0</v>
      </c>
      <c r="M75" s="121">
        <f t="shared" si="24"/>
        <v>0</v>
      </c>
      <c r="N75" s="121">
        <f t="shared" si="24"/>
        <v>0</v>
      </c>
      <c r="O75" s="121">
        <f>SUM(O76:O79)</f>
        <v>0</v>
      </c>
      <c r="P75" s="121">
        <f t="shared" si="24"/>
        <v>312000</v>
      </c>
    </row>
    <row r="76" spans="1:16" ht="24.75" hidden="1" customHeight="1">
      <c r="A76" s="31"/>
      <c r="B76" s="5">
        <v>9150</v>
      </c>
      <c r="C76" s="84" t="s">
        <v>105</v>
      </c>
      <c r="D76" s="9" t="s">
        <v>162</v>
      </c>
      <c r="E76" s="122">
        <f>F76</f>
        <v>0</v>
      </c>
      <c r="F76" s="122"/>
      <c r="G76" s="122"/>
      <c r="H76" s="122"/>
      <c r="I76" s="122"/>
      <c r="J76" s="122">
        <f t="shared" ref="J76:J77" si="25">L76+O76</f>
        <v>0</v>
      </c>
      <c r="K76" s="122"/>
      <c r="L76" s="122"/>
      <c r="M76" s="122"/>
      <c r="N76" s="122"/>
      <c r="O76" s="122"/>
      <c r="P76" s="122">
        <f>E76+J76</f>
        <v>0</v>
      </c>
    </row>
    <row r="77" spans="1:16" ht="20.25" customHeight="1">
      <c r="A77" s="31" t="s">
        <v>251</v>
      </c>
      <c r="B77" s="5">
        <v>9770</v>
      </c>
      <c r="C77" s="84" t="s">
        <v>105</v>
      </c>
      <c r="D77" s="9" t="s">
        <v>163</v>
      </c>
      <c r="E77" s="122">
        <f>F77</f>
        <v>312000</v>
      </c>
      <c r="F77" s="122">
        <v>312000</v>
      </c>
      <c r="G77" s="122"/>
      <c r="H77" s="122"/>
      <c r="I77" s="122"/>
      <c r="J77" s="122">
        <f t="shared" si="25"/>
        <v>0</v>
      </c>
      <c r="K77" s="122"/>
      <c r="L77" s="122"/>
      <c r="M77" s="122"/>
      <c r="N77" s="122"/>
      <c r="O77" s="122"/>
      <c r="P77" s="122">
        <f>E77+J77</f>
        <v>312000</v>
      </c>
    </row>
    <row r="78" spans="1:16" ht="25.5" hidden="1">
      <c r="A78" s="31"/>
      <c r="B78" s="5">
        <v>9770</v>
      </c>
      <c r="C78" s="84" t="s">
        <v>105</v>
      </c>
      <c r="D78" s="9" t="s">
        <v>163</v>
      </c>
      <c r="E78" s="122">
        <f>F78</f>
        <v>0</v>
      </c>
      <c r="F78" s="122"/>
      <c r="G78" s="122"/>
      <c r="H78" s="122"/>
      <c r="I78" s="122"/>
      <c r="J78" s="122">
        <f>L78+O78</f>
        <v>0</v>
      </c>
      <c r="K78" s="122"/>
      <c r="L78" s="122"/>
      <c r="M78" s="122"/>
      <c r="N78" s="122"/>
      <c r="O78" s="122"/>
      <c r="P78" s="122">
        <f>E78+J78</f>
        <v>0</v>
      </c>
    </row>
    <row r="79" spans="1:16" ht="38.25" hidden="1">
      <c r="A79" s="31"/>
      <c r="B79" s="5"/>
      <c r="C79" s="84"/>
      <c r="D79" s="9" t="s">
        <v>38</v>
      </c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</row>
    <row r="80" spans="1:16" ht="3" customHeight="1">
      <c r="A80" s="5"/>
      <c r="B80" s="5"/>
      <c r="C80" s="84"/>
      <c r="D80" s="9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</row>
    <row r="81" spans="1:16" s="7" customFormat="1" ht="14.25">
      <c r="A81" s="150" t="s">
        <v>181</v>
      </c>
      <c r="B81" s="150" t="s">
        <v>181</v>
      </c>
      <c r="C81" s="151" t="s">
        <v>181</v>
      </c>
      <c r="D81" s="97" t="s">
        <v>202</v>
      </c>
      <c r="E81" s="121">
        <f t="shared" ref="E81:P81" si="26">E15+E20+E23+E35+E43+E46+E52+E61+E68+E75+E56+E65+E72+E28+E32</f>
        <v>45778960</v>
      </c>
      <c r="F81" s="121">
        <f t="shared" si="26"/>
        <v>45778960</v>
      </c>
      <c r="G81" s="121">
        <f t="shared" si="26"/>
        <v>27147345</v>
      </c>
      <c r="H81" s="121">
        <f t="shared" si="26"/>
        <v>4656390</v>
      </c>
      <c r="I81" s="121">
        <f t="shared" si="26"/>
        <v>0</v>
      </c>
      <c r="J81" s="206">
        <f>J15+J20+J23+J35+J43+J46+J52+J61+J68+J75+J56+J65+J72+J28+J32</f>
        <v>17670220.399999999</v>
      </c>
      <c r="K81" s="121">
        <f t="shared" si="26"/>
        <v>14711224</v>
      </c>
      <c r="L81" s="206">
        <f t="shared" si="26"/>
        <v>2394161.4</v>
      </c>
      <c r="M81" s="121">
        <f t="shared" si="26"/>
        <v>89355</v>
      </c>
      <c r="N81" s="121">
        <f t="shared" si="26"/>
        <v>0</v>
      </c>
      <c r="O81" s="121">
        <f t="shared" si="26"/>
        <v>15276059</v>
      </c>
      <c r="P81" s="206">
        <f t="shared" si="26"/>
        <v>63449180.399999999</v>
      </c>
    </row>
    <row r="82" spans="1:16" ht="3" customHeight="1">
      <c r="A82" s="5"/>
      <c r="B82" s="5"/>
      <c r="C82" s="5"/>
      <c r="D82" s="15"/>
      <c r="E82" s="26"/>
      <c r="F82" s="26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1:16" s="7" customFormat="1" ht="0.75" customHeight="1">
      <c r="B83" s="37"/>
      <c r="C83" s="37"/>
      <c r="D83" s="87"/>
      <c r="E83" s="38"/>
      <c r="F83" s="38"/>
      <c r="G83" s="38"/>
      <c r="H83" s="37"/>
      <c r="I83" s="37"/>
      <c r="J83" s="38"/>
      <c r="K83" s="38"/>
      <c r="L83" s="38"/>
      <c r="M83" s="37"/>
      <c r="N83" s="38"/>
      <c r="O83" s="38"/>
      <c r="P83" s="38"/>
    </row>
    <row r="84" spans="1:16">
      <c r="D84" s="12"/>
    </row>
    <row r="85" spans="1:16" s="25" customFormat="1" ht="17.25" customHeight="1">
      <c r="A85" s="253" t="s">
        <v>340</v>
      </c>
      <c r="B85" s="253"/>
      <c r="C85" s="253"/>
      <c r="D85" s="253"/>
      <c r="E85" s="253"/>
      <c r="F85" s="253"/>
      <c r="G85" s="253"/>
      <c r="H85" s="253"/>
      <c r="I85" s="253"/>
      <c r="J85" s="253"/>
      <c r="K85" s="110"/>
      <c r="L85" s="265"/>
      <c r="M85" s="265"/>
      <c r="N85" s="265"/>
    </row>
    <row r="86" spans="1:16">
      <c r="D86" s="12"/>
      <c r="H86" s="39"/>
      <c r="I86" s="39"/>
      <c r="J86" s="39"/>
      <c r="K86" s="39"/>
      <c r="L86" s="39"/>
      <c r="M86" s="39"/>
      <c r="N86" s="39"/>
    </row>
    <row r="87" spans="1:16">
      <c r="D87" s="12"/>
    </row>
    <row r="88" spans="1:16">
      <c r="D88" s="12"/>
    </row>
    <row r="89" spans="1:16">
      <c r="D89" s="12"/>
    </row>
    <row r="90" spans="1:16">
      <c r="D90" s="12"/>
    </row>
    <row r="91" spans="1:16">
      <c r="D91" s="12"/>
    </row>
    <row r="92" spans="1:16">
      <c r="D92" s="12"/>
    </row>
    <row r="93" spans="1:16">
      <c r="D93" s="12"/>
    </row>
    <row r="94" spans="1:16">
      <c r="D94" s="12"/>
    </row>
    <row r="95" spans="1:16">
      <c r="D95" s="12"/>
    </row>
    <row r="96" spans="1:16">
      <c r="D96" s="12"/>
    </row>
    <row r="97" spans="4:4">
      <c r="D97" s="12"/>
    </row>
    <row r="98" spans="4:4">
      <c r="D98" s="12"/>
    </row>
  </sheetData>
  <mergeCells count="29">
    <mergeCell ref="L85:N85"/>
    <mergeCell ref="D9:D12"/>
    <mergeCell ref="E10:E12"/>
    <mergeCell ref="G10:H10"/>
    <mergeCell ref="G11:G12"/>
    <mergeCell ref="H11:H12"/>
    <mergeCell ref="I10:I12"/>
    <mergeCell ref="F10:F12"/>
    <mergeCell ref="E9:I9"/>
    <mergeCell ref="A85:J85"/>
    <mergeCell ref="A9:A12"/>
    <mergeCell ref="C9:C12"/>
    <mergeCell ref="B9:B12"/>
    <mergeCell ref="J9:O9"/>
    <mergeCell ref="J10:J12"/>
    <mergeCell ref="O10:O12"/>
    <mergeCell ref="O1:P1"/>
    <mergeCell ref="B5:P5"/>
    <mergeCell ref="B6:P6"/>
    <mergeCell ref="L3:P4"/>
    <mergeCell ref="K2:P2"/>
    <mergeCell ref="A7:C7"/>
    <mergeCell ref="A8:C8"/>
    <mergeCell ref="P9:P12"/>
    <mergeCell ref="K10:K12"/>
    <mergeCell ref="L10:L12"/>
    <mergeCell ref="M10:N10"/>
    <mergeCell ref="M11:M12"/>
    <mergeCell ref="N11:N12"/>
  </mergeCells>
  <pageMargins left="0.39370078740157483" right="0.78740157480314965" top="1.1811023622047245" bottom="0.39370078740157483" header="0.31496062992125984" footer="0.31496062992125984"/>
  <pageSetup paperSize="9" scale="90" fitToHeight="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24"/>
  <sheetViews>
    <sheetView workbookViewId="0">
      <selection activeCell="A7" sqref="A7:S7"/>
    </sheetView>
  </sheetViews>
  <sheetFormatPr defaultRowHeight="13.5"/>
  <cols>
    <col min="1" max="1" width="8.5703125" style="16" customWidth="1"/>
    <col min="2" max="2" width="18" style="16" customWidth="1"/>
    <col min="3" max="4" width="3.5703125" style="16" customWidth="1"/>
    <col min="5" max="7" width="8.140625" style="16" customWidth="1"/>
    <col min="8" max="8" width="7.140625" style="16" customWidth="1"/>
    <col min="9" max="10" width="5.140625" style="16" customWidth="1"/>
    <col min="11" max="11" width="8.140625" style="16" customWidth="1"/>
    <col min="12" max="13" width="3.42578125" style="16" customWidth="1"/>
    <col min="14" max="14" width="9.42578125" style="16" customWidth="1"/>
    <col min="15" max="15" width="11.5703125" style="16" customWidth="1"/>
    <col min="16" max="16" width="11.85546875" style="16" customWidth="1"/>
    <col min="17" max="18" width="4.140625" style="16" customWidth="1"/>
    <col min="19" max="19" width="7.5703125" style="16" customWidth="1"/>
    <col min="20" max="16384" width="9.140625" style="16"/>
  </cols>
  <sheetData>
    <row r="1" spans="1:19" ht="13.5" customHeight="1">
      <c r="N1" s="266" t="s">
        <v>41</v>
      </c>
      <c r="O1" s="266"/>
      <c r="P1" s="266"/>
      <c r="Q1" s="266"/>
      <c r="R1" s="266"/>
      <c r="S1" s="266"/>
    </row>
    <row r="2" spans="1:19" ht="13.5" customHeight="1">
      <c r="N2" s="266" t="s">
        <v>345</v>
      </c>
      <c r="O2" s="266"/>
      <c r="P2" s="266"/>
      <c r="Q2" s="266"/>
      <c r="R2" s="266"/>
      <c r="S2" s="266"/>
    </row>
    <row r="3" spans="1:19" ht="13.5" customHeight="1">
      <c r="N3" s="266" t="s">
        <v>346</v>
      </c>
      <c r="O3" s="266"/>
      <c r="P3" s="266"/>
      <c r="Q3" s="266"/>
      <c r="R3" s="266"/>
      <c r="S3" s="266"/>
    </row>
    <row r="6" spans="1:19" ht="15">
      <c r="A6" s="269" t="s">
        <v>96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</row>
    <row r="7" spans="1:19" ht="15">
      <c r="A7" s="269" t="s">
        <v>252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</row>
    <row r="8" spans="1:19" ht="15">
      <c r="A8" s="270">
        <v>12313301000</v>
      </c>
      <c r="B8" s="270"/>
      <c r="C8" s="145"/>
      <c r="D8" s="145"/>
      <c r="E8" s="145"/>
      <c r="F8" s="146"/>
      <c r="G8" s="146"/>
      <c r="H8" s="145"/>
      <c r="I8" s="145"/>
      <c r="J8" s="145"/>
      <c r="K8" s="145"/>
      <c r="L8" s="145"/>
      <c r="M8" s="145"/>
      <c r="N8" s="145"/>
      <c r="O8" s="178"/>
      <c r="P8" s="145"/>
      <c r="Q8" s="145"/>
      <c r="R8" s="145"/>
      <c r="S8" s="145"/>
    </row>
    <row r="9" spans="1:19" ht="14.25" customHeight="1" thickBot="1">
      <c r="A9" s="271" t="s">
        <v>245</v>
      </c>
      <c r="B9" s="271"/>
      <c r="S9" s="16" t="s">
        <v>182</v>
      </c>
    </row>
    <row r="10" spans="1:19" ht="13.5" customHeight="1">
      <c r="A10" s="272" t="s">
        <v>255</v>
      </c>
      <c r="B10" s="275" t="s">
        <v>201</v>
      </c>
      <c r="C10" s="267" t="s">
        <v>199</v>
      </c>
      <c r="D10" s="267"/>
      <c r="E10" s="267"/>
      <c r="F10" s="267"/>
      <c r="G10" s="267"/>
      <c r="H10" s="267"/>
      <c r="I10" s="267"/>
      <c r="J10" s="267"/>
      <c r="K10" s="267"/>
      <c r="L10" s="267" t="s">
        <v>244</v>
      </c>
      <c r="M10" s="267"/>
      <c r="N10" s="267"/>
      <c r="O10" s="267"/>
      <c r="P10" s="267"/>
      <c r="Q10" s="267"/>
      <c r="R10" s="267"/>
      <c r="S10" s="268"/>
    </row>
    <row r="11" spans="1:19" ht="13.5" customHeight="1">
      <c r="A11" s="273"/>
      <c r="B11" s="276"/>
      <c r="C11" s="287" t="s">
        <v>194</v>
      </c>
      <c r="D11" s="287"/>
      <c r="E11" s="287" t="s">
        <v>195</v>
      </c>
      <c r="F11" s="287"/>
      <c r="G11" s="287"/>
      <c r="H11" s="287"/>
      <c r="I11" s="287"/>
      <c r="J11" s="287"/>
      <c r="K11" s="281" t="s">
        <v>198</v>
      </c>
      <c r="L11" s="287" t="s">
        <v>194</v>
      </c>
      <c r="M11" s="287"/>
      <c r="N11" s="287" t="s">
        <v>195</v>
      </c>
      <c r="O11" s="287"/>
      <c r="P11" s="287"/>
      <c r="Q11" s="287"/>
      <c r="R11" s="287"/>
      <c r="S11" s="284" t="s">
        <v>198</v>
      </c>
    </row>
    <row r="12" spans="1:19" ht="23.25" customHeight="1">
      <c r="A12" s="273"/>
      <c r="B12" s="276"/>
      <c r="C12" s="287"/>
      <c r="D12" s="287"/>
      <c r="E12" s="287" t="s">
        <v>196</v>
      </c>
      <c r="F12" s="287"/>
      <c r="G12" s="287"/>
      <c r="H12" s="287"/>
      <c r="I12" s="287" t="s">
        <v>197</v>
      </c>
      <c r="J12" s="287"/>
      <c r="K12" s="282"/>
      <c r="L12" s="287"/>
      <c r="M12" s="287"/>
      <c r="N12" s="287" t="s">
        <v>196</v>
      </c>
      <c r="O12" s="287"/>
      <c r="P12" s="287"/>
      <c r="Q12" s="287" t="s">
        <v>197</v>
      </c>
      <c r="R12" s="287"/>
      <c r="S12" s="285"/>
    </row>
    <row r="13" spans="1:19" ht="13.5" customHeight="1">
      <c r="A13" s="273"/>
      <c r="B13" s="276"/>
      <c r="C13" s="287" t="s">
        <v>253</v>
      </c>
      <c r="D13" s="287"/>
      <c r="E13" s="287"/>
      <c r="F13" s="287"/>
      <c r="G13" s="287"/>
      <c r="H13" s="287"/>
      <c r="I13" s="287"/>
      <c r="J13" s="287"/>
      <c r="K13" s="282"/>
      <c r="L13" s="287" t="s">
        <v>254</v>
      </c>
      <c r="M13" s="287"/>
      <c r="N13" s="287"/>
      <c r="O13" s="287"/>
      <c r="P13" s="287"/>
      <c r="Q13" s="287"/>
      <c r="R13" s="287"/>
      <c r="S13" s="285"/>
    </row>
    <row r="14" spans="1:19" ht="147.75" customHeight="1">
      <c r="A14" s="273"/>
      <c r="B14" s="276"/>
      <c r="C14" s="157"/>
      <c r="D14" s="157"/>
      <c r="E14" s="161" t="s">
        <v>268</v>
      </c>
      <c r="F14" s="161" t="s">
        <v>269</v>
      </c>
      <c r="G14" s="158" t="s">
        <v>265</v>
      </c>
      <c r="H14" s="158" t="s">
        <v>266</v>
      </c>
      <c r="I14" s="157"/>
      <c r="J14" s="157"/>
      <c r="K14" s="282"/>
      <c r="L14" s="157"/>
      <c r="M14" s="157"/>
      <c r="N14" s="158" t="s">
        <v>138</v>
      </c>
      <c r="O14" s="158" t="s">
        <v>341</v>
      </c>
      <c r="P14" s="158" t="s">
        <v>285</v>
      </c>
      <c r="Q14" s="157"/>
      <c r="R14" s="157"/>
      <c r="S14" s="285"/>
    </row>
    <row r="15" spans="1:19" ht="30" customHeight="1">
      <c r="A15" s="273"/>
      <c r="B15" s="276"/>
      <c r="C15" s="278" t="s">
        <v>256</v>
      </c>
      <c r="D15" s="279"/>
      <c r="E15" s="279"/>
      <c r="F15" s="279"/>
      <c r="G15" s="279"/>
      <c r="H15" s="279"/>
      <c r="I15" s="279"/>
      <c r="J15" s="280"/>
      <c r="K15" s="282"/>
      <c r="L15" s="278" t="s">
        <v>257</v>
      </c>
      <c r="M15" s="279"/>
      <c r="N15" s="279"/>
      <c r="O15" s="279"/>
      <c r="P15" s="279"/>
      <c r="Q15" s="279"/>
      <c r="R15" s="280"/>
      <c r="S15" s="285"/>
    </row>
    <row r="16" spans="1:19" ht="48" customHeight="1" thickBot="1">
      <c r="A16" s="274"/>
      <c r="B16" s="277"/>
      <c r="C16" s="159"/>
      <c r="D16" s="159"/>
      <c r="E16" s="160">
        <v>41051200</v>
      </c>
      <c r="F16" s="160">
        <v>41051200</v>
      </c>
      <c r="G16" s="160">
        <v>41053900</v>
      </c>
      <c r="H16" s="160">
        <v>41053900</v>
      </c>
      <c r="I16" s="159"/>
      <c r="J16" s="159"/>
      <c r="K16" s="283"/>
      <c r="L16" s="159"/>
      <c r="M16" s="159"/>
      <c r="N16" s="162" t="s">
        <v>251</v>
      </c>
      <c r="O16" s="162" t="s">
        <v>251</v>
      </c>
      <c r="P16" s="162" t="s">
        <v>251</v>
      </c>
      <c r="Q16" s="159"/>
      <c r="R16" s="159"/>
      <c r="S16" s="286"/>
    </row>
    <row r="17" spans="1:19" s="17" customFormat="1" ht="15" thickTop="1" thickBot="1">
      <c r="A17" s="21">
        <v>1</v>
      </c>
      <c r="B17" s="22">
        <v>2</v>
      </c>
      <c r="C17" s="22">
        <v>3</v>
      </c>
      <c r="D17" s="22">
        <v>4</v>
      </c>
      <c r="E17" s="22">
        <v>5</v>
      </c>
      <c r="F17" s="152"/>
      <c r="G17" s="152"/>
      <c r="H17" s="22">
        <v>6</v>
      </c>
      <c r="I17" s="22">
        <v>7</v>
      </c>
      <c r="J17" s="22">
        <v>8</v>
      </c>
      <c r="K17" s="22">
        <v>9</v>
      </c>
      <c r="L17" s="22">
        <v>10</v>
      </c>
      <c r="M17" s="22">
        <v>11</v>
      </c>
      <c r="N17" s="22">
        <v>12</v>
      </c>
      <c r="O17" s="179"/>
      <c r="P17" s="22">
        <v>13</v>
      </c>
      <c r="Q17" s="22">
        <v>14</v>
      </c>
      <c r="R17" s="22">
        <v>15</v>
      </c>
      <c r="S17" s="153">
        <v>16</v>
      </c>
    </row>
    <row r="18" spans="1:19" ht="26.25" customHeight="1" thickTop="1">
      <c r="A18" s="210">
        <v>12313401000</v>
      </c>
      <c r="B18" s="20" t="s">
        <v>137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>
        <v>110000</v>
      </c>
      <c r="O18" s="20"/>
      <c r="P18" s="28"/>
      <c r="Q18" s="20"/>
      <c r="R18" s="28"/>
      <c r="S18" s="154">
        <f>SUM(L18:R18)</f>
        <v>110000</v>
      </c>
    </row>
    <row r="19" spans="1:19" ht="27.75" customHeight="1">
      <c r="A19" s="211">
        <v>12313200000</v>
      </c>
      <c r="B19" s="20" t="s">
        <v>200</v>
      </c>
      <c r="C19" s="20"/>
      <c r="D19" s="20"/>
      <c r="E19" s="20">
        <v>37818</v>
      </c>
      <c r="F19" s="20">
        <v>75636</v>
      </c>
      <c r="G19" s="20">
        <v>15089890</v>
      </c>
      <c r="H19" s="20">
        <v>2533910</v>
      </c>
      <c r="I19" s="20"/>
      <c r="J19" s="20"/>
      <c r="K19" s="20">
        <f>SUM(C19:J19)</f>
        <v>17737254</v>
      </c>
      <c r="L19" s="20"/>
      <c r="M19" s="20"/>
      <c r="N19" s="20"/>
      <c r="O19" s="20">
        <v>150000</v>
      </c>
      <c r="P19" s="18">
        <v>52000</v>
      </c>
      <c r="Q19" s="18"/>
      <c r="R19" s="18"/>
      <c r="S19" s="154">
        <f t="shared" ref="S19:S20" si="0">SUM(L19:R19)</f>
        <v>202000</v>
      </c>
    </row>
    <row r="20" spans="1:19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54">
        <f t="shared" si="0"/>
        <v>0</v>
      </c>
    </row>
    <row r="21" spans="1:19" s="24" customFormat="1" ht="15" thickBot="1">
      <c r="A21" s="156" t="s">
        <v>181</v>
      </c>
      <c r="B21" s="23" t="s">
        <v>202</v>
      </c>
      <c r="C21" s="23">
        <f>SUM(C18:C20)</f>
        <v>0</v>
      </c>
      <c r="D21" s="23">
        <f t="shared" ref="D21:S21" si="1">SUM(D18:D20)</f>
        <v>0</v>
      </c>
      <c r="E21" s="23">
        <f t="shared" si="1"/>
        <v>37818</v>
      </c>
      <c r="F21" s="23">
        <f t="shared" si="1"/>
        <v>75636</v>
      </c>
      <c r="G21" s="23">
        <f t="shared" si="1"/>
        <v>15089890</v>
      </c>
      <c r="H21" s="23">
        <f t="shared" si="1"/>
        <v>2533910</v>
      </c>
      <c r="I21" s="23">
        <f t="shared" si="1"/>
        <v>0</v>
      </c>
      <c r="J21" s="23">
        <f t="shared" si="1"/>
        <v>0</v>
      </c>
      <c r="K21" s="23">
        <f t="shared" si="1"/>
        <v>17737254</v>
      </c>
      <c r="L21" s="23">
        <f t="shared" si="1"/>
        <v>0</v>
      </c>
      <c r="M21" s="23">
        <f t="shared" si="1"/>
        <v>0</v>
      </c>
      <c r="N21" s="23">
        <f t="shared" si="1"/>
        <v>110000</v>
      </c>
      <c r="O21" s="23">
        <f t="shared" si="1"/>
        <v>150000</v>
      </c>
      <c r="P21" s="23">
        <f t="shared" si="1"/>
        <v>52000</v>
      </c>
      <c r="Q21" s="23">
        <f t="shared" si="1"/>
        <v>0</v>
      </c>
      <c r="R21" s="23">
        <f t="shared" si="1"/>
        <v>0</v>
      </c>
      <c r="S21" s="155">
        <f t="shared" si="1"/>
        <v>312000</v>
      </c>
    </row>
    <row r="24" spans="1:19" s="25" customFormat="1" ht="17.25" customHeight="1">
      <c r="A24" s="253" t="s">
        <v>339</v>
      </c>
      <c r="B24" s="253"/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</row>
  </sheetData>
  <mergeCells count="26">
    <mergeCell ref="A24:S24"/>
    <mergeCell ref="E12:H12"/>
    <mergeCell ref="C11:D12"/>
    <mergeCell ref="E11:J11"/>
    <mergeCell ref="I12:J12"/>
    <mergeCell ref="C13:J13"/>
    <mergeCell ref="L11:M12"/>
    <mergeCell ref="N11:R11"/>
    <mergeCell ref="N12:P12"/>
    <mergeCell ref="Q12:R12"/>
    <mergeCell ref="L13:R13"/>
    <mergeCell ref="N2:S2"/>
    <mergeCell ref="N3:S3"/>
    <mergeCell ref="N1:S1"/>
    <mergeCell ref="C10:K10"/>
    <mergeCell ref="L10:S10"/>
    <mergeCell ref="A6:S6"/>
    <mergeCell ref="A7:S7"/>
    <mergeCell ref="A8:B8"/>
    <mergeCell ref="A9:B9"/>
    <mergeCell ref="A10:A16"/>
    <mergeCell ref="B10:B16"/>
    <mergeCell ref="C15:J15"/>
    <mergeCell ref="K11:K16"/>
    <mergeCell ref="S11:S16"/>
    <mergeCell ref="L15:R15"/>
  </mergeCells>
  <pageMargins left="0.11811023622047245" right="0.11811023622047245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3"/>
  <sheetViews>
    <sheetView tabSelected="1" zoomScale="110" zoomScaleNormal="110" workbookViewId="0">
      <selection activeCell="K4" sqref="K4"/>
    </sheetView>
  </sheetViews>
  <sheetFormatPr defaultRowHeight="13.5"/>
  <cols>
    <col min="1" max="1" width="9.140625" style="4"/>
    <col min="2" max="3" width="13" style="4" customWidth="1"/>
    <col min="4" max="4" width="20.7109375" style="4" customWidth="1"/>
    <col min="5" max="5" width="56.7109375" style="4" customWidth="1"/>
    <col min="6" max="6" width="5" style="4" customWidth="1"/>
    <col min="7" max="7" width="7.42578125" style="4" customWidth="1"/>
    <col min="8" max="8" width="4.85546875" style="4" customWidth="1"/>
    <col min="9" max="9" width="8.5703125" style="4" customWidth="1"/>
    <col min="10" max="10" width="4.85546875" style="4" customWidth="1"/>
    <col min="11" max="16384" width="9.140625" style="4"/>
  </cols>
  <sheetData>
    <row r="1" spans="1:10" ht="11.25" customHeight="1">
      <c r="F1" s="225"/>
      <c r="G1" s="226" t="s">
        <v>42</v>
      </c>
      <c r="H1" s="226"/>
      <c r="I1" s="226"/>
      <c r="J1" s="226"/>
    </row>
    <row r="2" spans="1:10" ht="11.25" customHeight="1">
      <c r="E2" s="226" t="s">
        <v>382</v>
      </c>
      <c r="F2" s="226"/>
      <c r="G2" s="226"/>
      <c r="H2" s="226"/>
      <c r="I2" s="226"/>
      <c r="J2" s="226"/>
    </row>
    <row r="3" spans="1:10" ht="10.5" customHeight="1">
      <c r="F3" s="226" t="s">
        <v>384</v>
      </c>
      <c r="G3" s="226"/>
      <c r="H3" s="226"/>
      <c r="I3" s="226"/>
      <c r="J3" s="226"/>
    </row>
    <row r="4" spans="1:10" ht="3" customHeight="1"/>
    <row r="5" spans="1:10" ht="14.25" customHeight="1">
      <c r="B5" s="234" t="s">
        <v>258</v>
      </c>
      <c r="C5" s="234"/>
      <c r="D5" s="234"/>
      <c r="E5" s="234"/>
      <c r="F5" s="234"/>
      <c r="G5" s="234"/>
      <c r="H5" s="234"/>
      <c r="I5" s="234"/>
      <c r="J5" s="234"/>
    </row>
    <row r="6" spans="1:10" ht="12" customHeight="1" thickBot="1">
      <c r="A6" s="254">
        <v>12313301000</v>
      </c>
      <c r="B6" s="254"/>
      <c r="C6" s="143"/>
      <c r="D6" s="143"/>
      <c r="E6" s="143"/>
      <c r="F6" s="143"/>
      <c r="G6" s="143"/>
      <c r="H6" s="143"/>
      <c r="I6" s="143"/>
      <c r="J6" s="143"/>
    </row>
    <row r="7" spans="1:10" ht="12" customHeight="1">
      <c r="A7" s="255" t="s">
        <v>245</v>
      </c>
      <c r="B7" s="255"/>
      <c r="C7" s="143"/>
      <c r="D7" s="143"/>
      <c r="E7" s="143"/>
      <c r="F7" s="143"/>
      <c r="G7" s="143"/>
      <c r="H7" s="143"/>
      <c r="I7" s="143"/>
      <c r="J7" s="143"/>
    </row>
    <row r="8" spans="1:10" ht="2.25" customHeight="1"/>
    <row r="9" spans="1:10" ht="15" hidden="1" customHeight="1">
      <c r="J9" s="129"/>
    </row>
    <row r="10" spans="1:10" s="212" customFormat="1" ht="26.25" customHeight="1">
      <c r="A10" s="288" t="s">
        <v>225</v>
      </c>
      <c r="B10" s="288" t="s">
        <v>263</v>
      </c>
      <c r="C10" s="288" t="s">
        <v>184</v>
      </c>
      <c r="D10" s="288" t="s">
        <v>262</v>
      </c>
      <c r="E10" s="288" t="s">
        <v>334</v>
      </c>
      <c r="F10" s="289" t="s">
        <v>260</v>
      </c>
      <c r="G10" s="289" t="s">
        <v>259</v>
      </c>
      <c r="H10" s="290" t="s">
        <v>261</v>
      </c>
      <c r="I10" s="289" t="s">
        <v>335</v>
      </c>
      <c r="J10" s="289" t="s">
        <v>336</v>
      </c>
    </row>
    <row r="11" spans="1:10" s="212" customFormat="1" ht="8.25" customHeight="1">
      <c r="A11" s="288"/>
      <c r="B11" s="288"/>
      <c r="C11" s="288"/>
      <c r="D11" s="288"/>
      <c r="E11" s="288"/>
      <c r="F11" s="289"/>
      <c r="G11" s="289"/>
      <c r="H11" s="291"/>
      <c r="I11" s="289"/>
      <c r="J11" s="289"/>
    </row>
    <row r="12" spans="1:10" s="212" customFormat="1" ht="3.75" customHeight="1">
      <c r="A12" s="288"/>
      <c r="B12" s="288"/>
      <c r="C12" s="288"/>
      <c r="D12" s="288"/>
      <c r="E12" s="288"/>
      <c r="F12" s="289"/>
      <c r="G12" s="289"/>
      <c r="H12" s="292"/>
      <c r="I12" s="289"/>
      <c r="J12" s="289"/>
    </row>
    <row r="13" spans="1:10" s="212" customFormat="1" ht="9" customHeight="1">
      <c r="A13" s="213">
        <v>1</v>
      </c>
      <c r="B13" s="213">
        <v>2</v>
      </c>
      <c r="C13" s="213">
        <v>3</v>
      </c>
      <c r="D13" s="213">
        <v>4</v>
      </c>
      <c r="E13" s="213">
        <v>5</v>
      </c>
      <c r="F13" s="213">
        <v>6</v>
      </c>
      <c r="G13" s="213">
        <v>7</v>
      </c>
      <c r="H13" s="213">
        <v>8</v>
      </c>
      <c r="I13" s="213">
        <v>9</v>
      </c>
      <c r="J13" s="213">
        <v>10</v>
      </c>
    </row>
    <row r="14" spans="1:10" s="218" customFormat="1" ht="12" customHeight="1">
      <c r="A14" s="214" t="s">
        <v>204</v>
      </c>
      <c r="B14" s="215"/>
      <c r="C14" s="215"/>
      <c r="D14" s="215" t="s">
        <v>203</v>
      </c>
      <c r="E14" s="216"/>
      <c r="F14" s="216"/>
      <c r="G14" s="163">
        <f>G18+G32+G49+G58+G68</f>
        <v>14711224</v>
      </c>
      <c r="H14" s="163"/>
      <c r="I14" s="163">
        <f>G14</f>
        <v>14711224</v>
      </c>
      <c r="J14" s="217"/>
    </row>
    <row r="15" spans="1:10" s="142" customFormat="1" ht="12.75" hidden="1">
      <c r="A15" s="88" t="s">
        <v>206</v>
      </c>
      <c r="B15" s="30">
        <v>1010</v>
      </c>
      <c r="C15" s="88" t="s">
        <v>97</v>
      </c>
      <c r="D15" s="30"/>
      <c r="E15" s="30" t="s">
        <v>141</v>
      </c>
      <c r="F15" s="30"/>
      <c r="G15" s="140">
        <f>G16+G17</f>
        <v>0</v>
      </c>
      <c r="H15" s="140"/>
      <c r="I15" s="140">
        <f>I16+I17</f>
        <v>0</v>
      </c>
      <c r="J15" s="141"/>
    </row>
    <row r="16" spans="1:10" ht="27" hidden="1" customHeight="1">
      <c r="A16" s="5"/>
      <c r="B16" s="31" t="s">
        <v>45</v>
      </c>
      <c r="C16" s="89"/>
      <c r="D16" s="9"/>
      <c r="E16" s="5" t="s">
        <v>275</v>
      </c>
      <c r="F16" s="5"/>
      <c r="G16" s="164"/>
      <c r="H16" s="164"/>
      <c r="I16" s="164">
        <f>G16</f>
        <v>0</v>
      </c>
      <c r="J16" s="26"/>
    </row>
    <row r="17" spans="1:10" ht="15" hidden="1" customHeight="1">
      <c r="A17" s="5"/>
      <c r="B17" s="132"/>
      <c r="C17" s="91"/>
      <c r="D17" s="92"/>
      <c r="E17" s="5"/>
      <c r="F17" s="5"/>
      <c r="G17" s="164"/>
      <c r="H17" s="164"/>
      <c r="I17" s="9"/>
      <c r="J17" s="26"/>
    </row>
    <row r="18" spans="1:10" s="7" customFormat="1" ht="14.25" hidden="1">
      <c r="A18" s="6"/>
      <c r="B18" s="29"/>
      <c r="C18" s="90"/>
      <c r="D18" s="34"/>
      <c r="E18" s="6" t="s">
        <v>46</v>
      </c>
      <c r="F18" s="6"/>
      <c r="G18" s="165">
        <f>G15</f>
        <v>0</v>
      </c>
      <c r="H18" s="165"/>
      <c r="I18" s="165">
        <f>I15</f>
        <v>0</v>
      </c>
      <c r="J18" s="27"/>
    </row>
    <row r="19" spans="1:10" s="7" customFormat="1" ht="3" hidden="1" customHeight="1">
      <c r="A19" s="6"/>
      <c r="B19" s="29"/>
      <c r="C19" s="90"/>
      <c r="D19" s="34"/>
      <c r="E19" s="6"/>
      <c r="F19" s="6"/>
      <c r="G19" s="165"/>
      <c r="H19" s="165"/>
      <c r="I19" s="29"/>
      <c r="J19" s="27"/>
    </row>
    <row r="20" spans="1:10" s="142" customFormat="1" ht="12.75">
      <c r="A20" s="88" t="s">
        <v>215</v>
      </c>
      <c r="B20" s="30">
        <v>7310</v>
      </c>
      <c r="C20" s="88" t="s">
        <v>134</v>
      </c>
      <c r="D20" s="35"/>
      <c r="E20" s="30" t="s">
        <v>226</v>
      </c>
      <c r="F20" s="30"/>
      <c r="G20" s="140">
        <f>SUM(G21:G26)</f>
        <v>1297000</v>
      </c>
      <c r="H20" s="140"/>
      <c r="I20" s="140">
        <f>G20</f>
        <v>1297000</v>
      </c>
      <c r="J20" s="141"/>
    </row>
    <row r="21" spans="1:10" s="8" customFormat="1" ht="13.5" customHeight="1">
      <c r="A21" s="89"/>
      <c r="B21" s="133">
        <v>3122</v>
      </c>
      <c r="C21" s="134"/>
      <c r="D21" s="92"/>
      <c r="E21" s="9" t="s">
        <v>276</v>
      </c>
      <c r="F21" s="9"/>
      <c r="G21" s="166">
        <v>675000</v>
      </c>
      <c r="H21" s="167"/>
      <c r="I21" s="164">
        <f>G21</f>
        <v>675000</v>
      </c>
      <c r="J21" s="176"/>
    </row>
    <row r="22" spans="1:10" s="8" customFormat="1" ht="13.5" customHeight="1">
      <c r="A22" s="89"/>
      <c r="B22" s="133">
        <v>3122</v>
      </c>
      <c r="C22" s="134"/>
      <c r="D22" s="92"/>
      <c r="E22" s="9" t="s">
        <v>353</v>
      </c>
      <c r="F22" s="9"/>
      <c r="G22" s="166">
        <v>72000</v>
      </c>
      <c r="H22" s="167"/>
      <c r="I22" s="164">
        <f>G22</f>
        <v>72000</v>
      </c>
      <c r="J22" s="176"/>
    </row>
    <row r="23" spans="1:10" s="8" customFormat="1" ht="12" customHeight="1">
      <c r="A23" s="89"/>
      <c r="B23" s="133">
        <v>3122</v>
      </c>
      <c r="C23" s="134"/>
      <c r="D23" s="92"/>
      <c r="E23" s="9" t="s">
        <v>229</v>
      </c>
      <c r="F23" s="9"/>
      <c r="G23" s="164">
        <v>90000</v>
      </c>
      <c r="H23" s="164"/>
      <c r="I23" s="164">
        <f>G23</f>
        <v>90000</v>
      </c>
      <c r="J23" s="176"/>
    </row>
    <row r="24" spans="1:10" s="8" customFormat="1" ht="12.75">
      <c r="A24" s="89"/>
      <c r="B24" s="133">
        <v>3122</v>
      </c>
      <c r="C24" s="134"/>
      <c r="D24" s="92"/>
      <c r="E24" s="9" t="s">
        <v>337</v>
      </c>
      <c r="F24" s="9"/>
      <c r="G24" s="164"/>
      <c r="H24" s="164"/>
      <c r="I24" s="164">
        <f t="shared" ref="I24:I30" si="0">G24</f>
        <v>0</v>
      </c>
      <c r="J24" s="176"/>
    </row>
    <row r="25" spans="1:10" s="8" customFormat="1" ht="13.5" customHeight="1">
      <c r="A25" s="89"/>
      <c r="B25" s="133"/>
      <c r="C25" s="134"/>
      <c r="D25" s="92"/>
      <c r="E25" s="9" t="s">
        <v>286</v>
      </c>
      <c r="F25" s="9"/>
      <c r="G25" s="164">
        <v>460000</v>
      </c>
      <c r="H25" s="164"/>
      <c r="I25" s="164">
        <f t="shared" si="0"/>
        <v>460000</v>
      </c>
      <c r="J25" s="176"/>
    </row>
    <row r="26" spans="1:10" s="8" customFormat="1" ht="13.5" hidden="1" customHeight="1">
      <c r="A26" s="89"/>
      <c r="B26" s="133"/>
      <c r="C26" s="134"/>
      <c r="D26" s="92"/>
      <c r="E26" s="9" t="s">
        <v>124</v>
      </c>
      <c r="F26" s="9"/>
      <c r="G26" s="167"/>
      <c r="H26" s="167"/>
      <c r="I26" s="164">
        <f t="shared" si="0"/>
        <v>0</v>
      </c>
      <c r="J26" s="176"/>
    </row>
    <row r="27" spans="1:10" s="8" customFormat="1" ht="13.5" hidden="1" customHeight="1">
      <c r="A27" s="89"/>
      <c r="B27" s="133"/>
      <c r="C27" s="134"/>
      <c r="D27" s="92"/>
      <c r="E27" s="9"/>
      <c r="F27" s="9"/>
      <c r="G27" s="167"/>
      <c r="H27" s="167"/>
      <c r="I27" s="164">
        <f t="shared" si="0"/>
        <v>0</v>
      </c>
      <c r="J27" s="176"/>
    </row>
    <row r="28" spans="1:10" s="8" customFormat="1" ht="13.5" hidden="1" customHeight="1">
      <c r="A28" s="89"/>
      <c r="B28" s="133"/>
      <c r="C28" s="134"/>
      <c r="D28" s="92"/>
      <c r="E28" s="9"/>
      <c r="F28" s="9"/>
      <c r="G28" s="167"/>
      <c r="H28" s="167"/>
      <c r="I28" s="164">
        <f t="shared" si="0"/>
        <v>0</v>
      </c>
      <c r="J28" s="176"/>
    </row>
    <row r="29" spans="1:10" s="8" customFormat="1" ht="14.25" customHeight="1">
      <c r="A29" s="88" t="s">
        <v>217</v>
      </c>
      <c r="B29" s="135">
        <v>7330</v>
      </c>
      <c r="C29" s="136" t="s">
        <v>134</v>
      </c>
      <c r="D29" s="137"/>
      <c r="E29" s="30" t="s">
        <v>281</v>
      </c>
      <c r="F29" s="9"/>
      <c r="G29" s="166">
        <f>G30</f>
        <v>0</v>
      </c>
      <c r="H29" s="167"/>
      <c r="I29" s="164">
        <f t="shared" si="0"/>
        <v>0</v>
      </c>
      <c r="J29" s="176"/>
    </row>
    <row r="30" spans="1:10" s="8" customFormat="1" ht="29.25" customHeight="1">
      <c r="A30" s="89"/>
      <c r="B30" s="133">
        <v>3122</v>
      </c>
      <c r="C30" s="134"/>
      <c r="D30" s="92"/>
      <c r="E30" s="9" t="s">
        <v>227</v>
      </c>
      <c r="F30" s="9"/>
      <c r="G30" s="166"/>
      <c r="H30" s="167"/>
      <c r="I30" s="164">
        <f t="shared" si="0"/>
        <v>0</v>
      </c>
      <c r="J30" s="176"/>
    </row>
    <row r="31" spans="1:10" s="8" customFormat="1" ht="3" customHeight="1">
      <c r="A31" s="89"/>
      <c r="B31" s="138"/>
      <c r="C31" s="91"/>
      <c r="D31" s="92"/>
      <c r="E31" s="9"/>
      <c r="F31" s="9"/>
      <c r="G31" s="164"/>
      <c r="H31" s="164"/>
      <c r="I31" s="9"/>
      <c r="J31" s="176"/>
    </row>
    <row r="32" spans="1:10" s="128" customFormat="1">
      <c r="A32" s="90"/>
      <c r="B32" s="29"/>
      <c r="C32" s="90"/>
      <c r="D32" s="34"/>
      <c r="E32" s="29" t="s">
        <v>48</v>
      </c>
      <c r="F32" s="29"/>
      <c r="G32" s="165">
        <f>G20+G29</f>
        <v>1297000</v>
      </c>
      <c r="H32" s="165"/>
      <c r="I32" s="165">
        <f>G32</f>
        <v>1297000</v>
      </c>
      <c r="J32" s="175"/>
    </row>
    <row r="33" spans="1:12" s="128" customFormat="1" ht="3" customHeight="1">
      <c r="A33" s="90"/>
      <c r="B33" s="29"/>
      <c r="C33" s="90"/>
      <c r="D33" s="34"/>
      <c r="E33" s="29"/>
      <c r="F33" s="29"/>
      <c r="G33" s="165"/>
      <c r="H33" s="165"/>
      <c r="I33" s="165"/>
      <c r="J33" s="175"/>
    </row>
    <row r="34" spans="1:12" s="142" customFormat="1" ht="12.75">
      <c r="A34" s="88" t="s">
        <v>215</v>
      </c>
      <c r="B34" s="30">
        <v>7310</v>
      </c>
      <c r="C34" s="88" t="s">
        <v>134</v>
      </c>
      <c r="D34" s="35"/>
      <c r="E34" s="30" t="s">
        <v>226</v>
      </c>
      <c r="F34" s="30"/>
      <c r="G34" s="140">
        <f>SUM(G35:G41)</f>
        <v>2842000</v>
      </c>
      <c r="H34" s="140"/>
      <c r="I34" s="140">
        <f t="shared" ref="I34" si="1">SUM(I35:I41)</f>
        <v>2842000</v>
      </c>
      <c r="J34" s="141"/>
    </row>
    <row r="35" spans="1:12" s="128" customFormat="1" ht="25.5">
      <c r="A35" s="90"/>
      <c r="B35" s="9">
        <v>3132</v>
      </c>
      <c r="C35" s="90"/>
      <c r="D35" s="34"/>
      <c r="E35" s="9" t="s">
        <v>243</v>
      </c>
      <c r="F35" s="9"/>
      <c r="G35" s="164"/>
      <c r="H35" s="164"/>
      <c r="I35" s="164">
        <f t="shared" ref="I35:I58" si="2">G35</f>
        <v>0</v>
      </c>
      <c r="J35" s="175"/>
      <c r="L35" s="219" t="s">
        <v>277</v>
      </c>
    </row>
    <row r="36" spans="1:12" s="128" customFormat="1" ht="15" customHeight="1">
      <c r="A36" s="90"/>
      <c r="B36" s="9">
        <v>3132</v>
      </c>
      <c r="C36" s="90"/>
      <c r="D36" s="34"/>
      <c r="E36" s="9" t="s">
        <v>287</v>
      </c>
      <c r="F36" s="29"/>
      <c r="G36" s="164">
        <v>1390000</v>
      </c>
      <c r="H36" s="164"/>
      <c r="I36" s="164">
        <f t="shared" si="2"/>
        <v>1390000</v>
      </c>
      <c r="J36" s="175"/>
    </row>
    <row r="37" spans="1:12" s="142" customFormat="1" ht="38.25" hidden="1">
      <c r="A37" s="88" t="s">
        <v>205</v>
      </c>
      <c r="B37" s="88" t="s">
        <v>133</v>
      </c>
      <c r="C37" s="88" t="s">
        <v>92</v>
      </c>
      <c r="D37" s="30"/>
      <c r="E37" s="139" t="s">
        <v>139</v>
      </c>
      <c r="F37" s="30"/>
      <c r="G37" s="140">
        <f>G38</f>
        <v>0</v>
      </c>
      <c r="H37" s="140"/>
      <c r="I37" s="140">
        <f t="shared" si="2"/>
        <v>0</v>
      </c>
      <c r="J37" s="141"/>
    </row>
    <row r="38" spans="1:12" s="8" customFormat="1" ht="38.25" hidden="1">
      <c r="A38" s="89"/>
      <c r="B38" s="9">
        <v>3132</v>
      </c>
      <c r="C38" s="89"/>
      <c r="D38" s="9"/>
      <c r="E38" s="9" t="s">
        <v>228</v>
      </c>
      <c r="F38" s="9"/>
      <c r="G38" s="164"/>
      <c r="H38" s="164"/>
      <c r="I38" s="164">
        <f t="shared" si="2"/>
        <v>0</v>
      </c>
      <c r="J38" s="176"/>
    </row>
    <row r="39" spans="1:12" s="8" customFormat="1" hidden="1">
      <c r="A39" s="89"/>
      <c r="B39" s="9"/>
      <c r="C39" s="89"/>
      <c r="D39" s="36"/>
      <c r="E39" s="9" t="s">
        <v>112</v>
      </c>
      <c r="F39" s="9"/>
      <c r="G39" s="164"/>
      <c r="H39" s="164"/>
      <c r="I39" s="165">
        <f t="shared" si="2"/>
        <v>0</v>
      </c>
      <c r="J39" s="176"/>
    </row>
    <row r="40" spans="1:12" s="142" customFormat="1" ht="12.75" hidden="1">
      <c r="A40" s="88"/>
      <c r="B40" s="30"/>
      <c r="C40" s="88"/>
      <c r="D40" s="35"/>
      <c r="E40" s="30"/>
      <c r="F40" s="30"/>
      <c r="G40" s="140"/>
      <c r="H40" s="140"/>
      <c r="I40" s="140"/>
      <c r="J40" s="141"/>
    </row>
    <row r="41" spans="1:12" s="8" customFormat="1" ht="12.75">
      <c r="A41" s="89"/>
      <c r="B41" s="9">
        <v>3132</v>
      </c>
      <c r="C41" s="89"/>
      <c r="D41" s="36"/>
      <c r="E41" s="9" t="s">
        <v>278</v>
      </c>
      <c r="F41" s="9"/>
      <c r="G41" s="164">
        <v>1452000</v>
      </c>
      <c r="H41" s="164"/>
      <c r="I41" s="164">
        <f t="shared" si="2"/>
        <v>1452000</v>
      </c>
      <c r="J41" s="176"/>
    </row>
    <row r="42" spans="1:12" s="142" customFormat="1" ht="3.75" customHeight="1">
      <c r="A42" s="88"/>
      <c r="B42" s="30"/>
      <c r="C42" s="88"/>
      <c r="D42" s="30"/>
      <c r="E42" s="29"/>
      <c r="F42" s="9"/>
      <c r="G42" s="168"/>
      <c r="H42" s="168"/>
      <c r="I42" s="168"/>
      <c r="J42" s="141"/>
    </row>
    <row r="43" spans="1:12" s="142" customFormat="1" ht="14.25" customHeight="1">
      <c r="A43" s="88" t="s">
        <v>217</v>
      </c>
      <c r="B43" s="135">
        <v>7330</v>
      </c>
      <c r="C43" s="136" t="s">
        <v>134</v>
      </c>
      <c r="D43" s="137"/>
      <c r="E43" s="30" t="s">
        <v>281</v>
      </c>
      <c r="F43" s="9"/>
      <c r="G43" s="140">
        <f>G44</f>
        <v>234300</v>
      </c>
      <c r="H43" s="140"/>
      <c r="I43" s="140">
        <f>G43</f>
        <v>234300</v>
      </c>
      <c r="J43" s="141"/>
    </row>
    <row r="44" spans="1:12" s="8" customFormat="1" ht="14.25" customHeight="1">
      <c r="A44" s="89"/>
      <c r="B44" s="9">
        <v>3132</v>
      </c>
      <c r="C44" s="89"/>
      <c r="D44" s="9"/>
      <c r="E44" s="9" t="s">
        <v>288</v>
      </c>
      <c r="F44" s="9"/>
      <c r="G44" s="164">
        <v>234300</v>
      </c>
      <c r="H44" s="164"/>
      <c r="I44" s="164">
        <f>G44</f>
        <v>234300</v>
      </c>
      <c r="J44" s="176"/>
    </row>
    <row r="45" spans="1:12" s="142" customFormat="1" ht="3.75" customHeight="1">
      <c r="A45" s="88"/>
      <c r="B45" s="30"/>
      <c r="C45" s="88"/>
      <c r="D45" s="30"/>
      <c r="E45" s="29"/>
      <c r="F45" s="9"/>
      <c r="G45" s="168"/>
      <c r="H45" s="168"/>
      <c r="I45" s="168"/>
      <c r="J45" s="141"/>
    </row>
    <row r="46" spans="1:12" s="142" customFormat="1" ht="24.75" customHeight="1">
      <c r="A46" s="88" t="s">
        <v>289</v>
      </c>
      <c r="B46" s="30">
        <v>7363</v>
      </c>
      <c r="C46" s="88" t="s">
        <v>121</v>
      </c>
      <c r="D46" s="30"/>
      <c r="E46" s="30" t="s">
        <v>290</v>
      </c>
      <c r="F46" s="9"/>
      <c r="G46" s="140">
        <f>G47</f>
        <v>25251</v>
      </c>
      <c r="H46" s="140"/>
      <c r="I46" s="140">
        <f>I47</f>
        <v>25251</v>
      </c>
      <c r="J46" s="141"/>
    </row>
    <row r="47" spans="1:12" s="142" customFormat="1" ht="14.25" customHeight="1">
      <c r="A47" s="88"/>
      <c r="B47" s="9">
        <v>3132</v>
      </c>
      <c r="C47" s="88"/>
      <c r="D47" s="30"/>
      <c r="E47" s="9" t="s">
        <v>291</v>
      </c>
      <c r="F47" s="9"/>
      <c r="G47" s="168">
        <v>25251</v>
      </c>
      <c r="H47" s="168"/>
      <c r="I47" s="168">
        <f>G47</f>
        <v>25251</v>
      </c>
      <c r="J47" s="141"/>
    </row>
    <row r="48" spans="1:12" s="142" customFormat="1" ht="3.75" customHeight="1">
      <c r="A48" s="88"/>
      <c r="B48" s="30"/>
      <c r="C48" s="88"/>
      <c r="D48" s="30"/>
      <c r="E48" s="29"/>
      <c r="F48" s="9"/>
      <c r="G48" s="168"/>
      <c r="H48" s="168"/>
      <c r="I48" s="168"/>
      <c r="J48" s="141"/>
    </row>
    <row r="49" spans="1:10" s="142" customFormat="1" ht="14.25" customHeight="1">
      <c r="A49" s="88"/>
      <c r="B49" s="30"/>
      <c r="C49" s="88"/>
      <c r="D49" s="30"/>
      <c r="E49" s="29" t="s">
        <v>44</v>
      </c>
      <c r="F49" s="9"/>
      <c r="G49" s="165">
        <f>G46+G43+G34</f>
        <v>3101551</v>
      </c>
      <c r="H49" s="165"/>
      <c r="I49" s="165">
        <f t="shared" ref="I49" si="3">I46+I43+I34</f>
        <v>3101551</v>
      </c>
      <c r="J49" s="141"/>
    </row>
    <row r="50" spans="1:10" s="142" customFormat="1" ht="3.75" customHeight="1">
      <c r="A50" s="88"/>
      <c r="B50" s="30"/>
      <c r="C50" s="88"/>
      <c r="D50" s="30"/>
      <c r="E50" s="29"/>
      <c r="F50" s="9"/>
      <c r="G50" s="165"/>
      <c r="H50" s="165"/>
      <c r="I50" s="165"/>
      <c r="J50" s="141"/>
    </row>
    <row r="51" spans="1:10" s="142" customFormat="1" ht="12.75">
      <c r="A51" s="88" t="s">
        <v>215</v>
      </c>
      <c r="B51" s="30">
        <v>7310</v>
      </c>
      <c r="C51" s="88" t="s">
        <v>134</v>
      </c>
      <c r="D51" s="35"/>
      <c r="E51" s="30" t="s">
        <v>226</v>
      </c>
      <c r="F51" s="30"/>
      <c r="G51" s="140">
        <f>G52</f>
        <v>167000</v>
      </c>
      <c r="H51" s="140"/>
      <c r="I51" s="140">
        <f>I52</f>
        <v>167000</v>
      </c>
      <c r="J51" s="141"/>
    </row>
    <row r="52" spans="1:10" s="8" customFormat="1" ht="14.25" customHeight="1">
      <c r="A52" s="89"/>
      <c r="B52" s="9">
        <v>3142</v>
      </c>
      <c r="C52" s="89"/>
      <c r="D52" s="9"/>
      <c r="E52" s="9" t="s">
        <v>350</v>
      </c>
      <c r="F52" s="9"/>
      <c r="G52" s="164">
        <v>167000</v>
      </c>
      <c r="H52" s="164"/>
      <c r="I52" s="164">
        <f>G52</f>
        <v>167000</v>
      </c>
      <c r="J52" s="176"/>
    </row>
    <row r="53" spans="1:10" s="8" customFormat="1" ht="4.5" customHeight="1">
      <c r="A53" s="89"/>
      <c r="B53" s="9"/>
      <c r="C53" s="89"/>
      <c r="D53" s="9"/>
      <c r="E53" s="9"/>
      <c r="F53" s="9"/>
      <c r="G53" s="164"/>
      <c r="H53" s="164"/>
      <c r="I53" s="165"/>
      <c r="J53" s="176"/>
    </row>
    <row r="54" spans="1:10" s="142" customFormat="1" ht="14.25" customHeight="1">
      <c r="A54" s="88" t="s">
        <v>217</v>
      </c>
      <c r="B54" s="135">
        <v>7330</v>
      </c>
      <c r="C54" s="136" t="s">
        <v>134</v>
      </c>
      <c r="D54" s="137"/>
      <c r="E54" s="30" t="s">
        <v>281</v>
      </c>
      <c r="F54" s="30"/>
      <c r="G54" s="140">
        <f>SUM(G55:G57)</f>
        <v>2271200</v>
      </c>
      <c r="H54" s="140"/>
      <c r="I54" s="140">
        <f>I57</f>
        <v>992400</v>
      </c>
      <c r="J54" s="141"/>
    </row>
    <row r="55" spans="1:10" s="8" customFormat="1" ht="26.25" customHeight="1">
      <c r="A55" s="89"/>
      <c r="B55" s="133">
        <v>3142</v>
      </c>
      <c r="C55" s="91"/>
      <c r="D55" s="92"/>
      <c r="E55" s="9" t="s">
        <v>351</v>
      </c>
      <c r="F55" s="9"/>
      <c r="G55" s="164">
        <v>1130000</v>
      </c>
      <c r="H55" s="164"/>
      <c r="I55" s="164">
        <f t="shared" si="2"/>
        <v>1130000</v>
      </c>
      <c r="J55" s="176"/>
    </row>
    <row r="56" spans="1:10" s="8" customFormat="1" ht="14.25" customHeight="1">
      <c r="A56" s="89"/>
      <c r="B56" s="133">
        <v>3142</v>
      </c>
      <c r="C56" s="91"/>
      <c r="D56" s="92"/>
      <c r="E56" s="9" t="s">
        <v>352</v>
      </c>
      <c r="F56" s="9"/>
      <c r="G56" s="164">
        <v>148800</v>
      </c>
      <c r="H56" s="164"/>
      <c r="I56" s="164">
        <f t="shared" si="2"/>
        <v>148800</v>
      </c>
      <c r="J56" s="176"/>
    </row>
    <row r="57" spans="1:10" s="8" customFormat="1" ht="14.25" customHeight="1">
      <c r="A57" s="89"/>
      <c r="B57" s="9">
        <v>3142</v>
      </c>
      <c r="C57" s="89"/>
      <c r="D57" s="9"/>
      <c r="E57" s="9" t="s">
        <v>230</v>
      </c>
      <c r="F57" s="9"/>
      <c r="G57" s="164">
        <v>992400</v>
      </c>
      <c r="H57" s="164"/>
      <c r="I57" s="164">
        <f t="shared" si="2"/>
        <v>992400</v>
      </c>
      <c r="J57" s="176"/>
    </row>
    <row r="58" spans="1:10" s="128" customFormat="1">
      <c r="A58" s="90"/>
      <c r="B58" s="29"/>
      <c r="C58" s="90"/>
      <c r="D58" s="29"/>
      <c r="E58" s="29" t="s">
        <v>43</v>
      </c>
      <c r="F58" s="29"/>
      <c r="G58" s="165">
        <f>G54+G51</f>
        <v>2438200</v>
      </c>
      <c r="H58" s="165"/>
      <c r="I58" s="165">
        <f t="shared" si="2"/>
        <v>2438200</v>
      </c>
      <c r="J58" s="175"/>
    </row>
    <row r="59" spans="1:10" s="128" customFormat="1" ht="3" customHeight="1">
      <c r="A59" s="90"/>
      <c r="B59" s="29"/>
      <c r="C59" s="90"/>
      <c r="D59" s="29"/>
      <c r="E59" s="29"/>
      <c r="F59" s="29"/>
      <c r="G59" s="165"/>
      <c r="H59" s="165"/>
      <c r="I59" s="165"/>
      <c r="J59" s="175"/>
    </row>
    <row r="60" spans="1:10" s="128" customFormat="1">
      <c r="A60" s="88" t="s">
        <v>292</v>
      </c>
      <c r="B60" s="135">
        <v>7670</v>
      </c>
      <c r="C60" s="136" t="s">
        <v>121</v>
      </c>
      <c r="D60" s="137"/>
      <c r="E60" s="30" t="s">
        <v>293</v>
      </c>
      <c r="F60" s="30"/>
      <c r="G60" s="140">
        <f>SUM(G61:G64)</f>
        <v>5330000</v>
      </c>
      <c r="H60" s="140"/>
      <c r="I60" s="140">
        <f>G60</f>
        <v>5330000</v>
      </c>
      <c r="J60" s="141"/>
    </row>
    <row r="61" spans="1:10" s="128" customFormat="1">
      <c r="A61" s="90"/>
      <c r="B61" s="29">
        <v>3210</v>
      </c>
      <c r="C61" s="90"/>
      <c r="D61" s="29"/>
      <c r="E61" s="9" t="s">
        <v>294</v>
      </c>
      <c r="F61" s="29"/>
      <c r="G61" s="165">
        <v>2220000</v>
      </c>
      <c r="H61" s="165"/>
      <c r="I61" s="165">
        <f>G61</f>
        <v>2220000</v>
      </c>
      <c r="J61" s="175"/>
    </row>
    <row r="62" spans="1:10" s="128" customFormat="1">
      <c r="A62" s="90"/>
      <c r="B62" s="29">
        <v>3210</v>
      </c>
      <c r="C62" s="90"/>
      <c r="D62" s="29"/>
      <c r="E62" s="9" t="s">
        <v>349</v>
      </c>
      <c r="F62" s="29"/>
      <c r="G62" s="165">
        <v>1060000</v>
      </c>
      <c r="H62" s="165"/>
      <c r="I62" s="165">
        <f>G62</f>
        <v>1060000</v>
      </c>
      <c r="J62" s="175"/>
    </row>
    <row r="63" spans="1:10" s="128" customFormat="1">
      <c r="A63" s="90"/>
      <c r="B63" s="29">
        <v>3210</v>
      </c>
      <c r="C63" s="90"/>
      <c r="D63" s="29"/>
      <c r="E63" s="9" t="s">
        <v>373</v>
      </c>
      <c r="F63" s="29"/>
      <c r="G63" s="165">
        <v>300000</v>
      </c>
      <c r="H63" s="165"/>
      <c r="I63" s="165"/>
      <c r="J63" s="175"/>
    </row>
    <row r="64" spans="1:10" s="128" customFormat="1">
      <c r="A64" s="90"/>
      <c r="B64" s="29">
        <v>3210</v>
      </c>
      <c r="C64" s="90"/>
      <c r="D64" s="29"/>
      <c r="E64" s="9" t="s">
        <v>333</v>
      </c>
      <c r="F64" s="29"/>
      <c r="G64" s="165">
        <v>1750000</v>
      </c>
      <c r="H64" s="165"/>
      <c r="I64" s="165">
        <f>G64</f>
        <v>1750000</v>
      </c>
      <c r="J64" s="175"/>
    </row>
    <row r="65" spans="1:10" s="128" customFormat="1" ht="3.75" customHeight="1">
      <c r="A65" s="90"/>
      <c r="B65" s="29"/>
      <c r="C65" s="90"/>
      <c r="D65" s="29"/>
      <c r="E65" s="29"/>
      <c r="F65" s="29"/>
      <c r="G65" s="165"/>
      <c r="H65" s="165"/>
      <c r="I65" s="165"/>
      <c r="J65" s="175"/>
    </row>
    <row r="66" spans="1:10" s="128" customFormat="1" ht="27">
      <c r="A66" s="90" t="s">
        <v>342</v>
      </c>
      <c r="B66" s="29">
        <v>7366</v>
      </c>
      <c r="C66" s="90" t="s">
        <v>121</v>
      </c>
      <c r="D66" s="29"/>
      <c r="E66" s="29" t="s">
        <v>343</v>
      </c>
      <c r="F66" s="29"/>
      <c r="G66" s="165">
        <f>G67</f>
        <v>2544473</v>
      </c>
      <c r="H66" s="165"/>
      <c r="I66" s="165">
        <f>I67</f>
        <v>2544473</v>
      </c>
      <c r="J66" s="175"/>
    </row>
    <row r="67" spans="1:10" s="128" customFormat="1">
      <c r="A67" s="90"/>
      <c r="B67" s="9">
        <v>3210</v>
      </c>
      <c r="C67" s="90"/>
      <c r="D67" s="29"/>
      <c r="E67" s="9" t="s">
        <v>344</v>
      </c>
      <c r="F67" s="29"/>
      <c r="G67" s="165">
        <v>2544473</v>
      </c>
      <c r="H67" s="165"/>
      <c r="I67" s="165">
        <f>G67</f>
        <v>2544473</v>
      </c>
      <c r="J67" s="175"/>
    </row>
    <row r="68" spans="1:10" s="128" customFormat="1">
      <c r="A68" s="90"/>
      <c r="B68" s="9"/>
      <c r="C68" s="90"/>
      <c r="D68" s="29"/>
      <c r="E68" s="29" t="s">
        <v>114</v>
      </c>
      <c r="F68" s="29"/>
      <c r="G68" s="165">
        <f>G60+G66</f>
        <v>7874473</v>
      </c>
      <c r="H68" s="165"/>
      <c r="I68" s="165">
        <f>G68</f>
        <v>7874473</v>
      </c>
      <c r="J68" s="175"/>
    </row>
    <row r="69" spans="1:10" s="128" customFormat="1" ht="4.5" customHeight="1">
      <c r="A69" s="90"/>
      <c r="B69" s="29"/>
      <c r="C69" s="90"/>
      <c r="D69" s="29"/>
      <c r="E69" s="29"/>
      <c r="F69" s="29"/>
      <c r="G69" s="165"/>
      <c r="H69" s="165"/>
      <c r="I69" s="165"/>
      <c r="J69" s="175"/>
    </row>
    <row r="70" spans="1:10" s="128" customFormat="1" ht="14.25" customHeight="1">
      <c r="A70" s="130" t="s">
        <v>181</v>
      </c>
      <c r="B70" s="130" t="s">
        <v>181</v>
      </c>
      <c r="C70" s="131" t="s">
        <v>181</v>
      </c>
      <c r="D70" s="29" t="s">
        <v>202</v>
      </c>
      <c r="E70" s="130" t="s">
        <v>181</v>
      </c>
      <c r="F70" s="130" t="s">
        <v>181</v>
      </c>
      <c r="G70" s="169" t="s">
        <v>181</v>
      </c>
      <c r="H70" s="169"/>
      <c r="I70" s="165">
        <f>I14</f>
        <v>14711224</v>
      </c>
      <c r="J70" s="169" t="s">
        <v>181</v>
      </c>
    </row>
    <row r="71" spans="1:10" s="7" customFormat="1" ht="3" customHeight="1">
      <c r="A71" s="37"/>
      <c r="B71" s="37"/>
      <c r="C71" s="37"/>
      <c r="D71" s="37"/>
      <c r="E71" s="37"/>
      <c r="F71" s="37"/>
      <c r="G71" s="38"/>
      <c r="H71" s="38"/>
      <c r="I71" s="37"/>
      <c r="J71" s="38"/>
    </row>
    <row r="72" spans="1:10" hidden="1"/>
    <row r="73" spans="1:10" ht="13.5" customHeight="1">
      <c r="A73" s="253" t="s">
        <v>339</v>
      </c>
      <c r="B73" s="253"/>
      <c r="C73" s="253"/>
      <c r="D73" s="253"/>
      <c r="E73" s="253"/>
      <c r="F73" s="253"/>
      <c r="G73" s="253"/>
      <c r="H73" s="144"/>
    </row>
  </sheetData>
  <mergeCells count="17">
    <mergeCell ref="F3:J3"/>
    <mergeCell ref="H10:H12"/>
    <mergeCell ref="A6:B6"/>
    <mergeCell ref="A7:B7"/>
    <mergeCell ref="G1:J1"/>
    <mergeCell ref="E2:J2"/>
    <mergeCell ref="J10:J12"/>
    <mergeCell ref="F10:F12"/>
    <mergeCell ref="B10:B12"/>
    <mergeCell ref="B5:J5"/>
    <mergeCell ref="I10:I12"/>
    <mergeCell ref="A73:G73"/>
    <mergeCell ref="A10:A12"/>
    <mergeCell ref="E10:E12"/>
    <mergeCell ref="G10:G12"/>
    <mergeCell ref="D10:D12"/>
    <mergeCell ref="C10:C12"/>
  </mergeCells>
  <pageMargins left="1.1811023622047245" right="0.19685039370078741" top="1.1811023622047245" bottom="0.3937007874015748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26"/>
  <sheetViews>
    <sheetView workbookViewId="0">
      <selection activeCell="G108" sqref="G108"/>
    </sheetView>
  </sheetViews>
  <sheetFormatPr defaultRowHeight="15"/>
  <cols>
    <col min="1" max="1" width="8.7109375" style="1" customWidth="1"/>
    <col min="2" max="2" width="46.42578125" style="1" customWidth="1"/>
    <col min="3" max="3" width="11.140625" style="1" customWidth="1"/>
    <col min="4" max="5" width="10.85546875" style="1" customWidth="1"/>
    <col min="6" max="6" width="11.140625" style="1" customWidth="1"/>
    <col min="7" max="7" width="9.140625" style="1"/>
    <col min="8" max="8" width="10.5703125" style="1" bestFit="1" customWidth="1"/>
    <col min="9" max="16384" width="9.140625" style="1"/>
  </cols>
  <sheetData>
    <row r="1" spans="1:6" s="13" customFormat="1" ht="3" customHeight="1"/>
    <row r="2" spans="1:6">
      <c r="A2" s="234" t="s">
        <v>295</v>
      </c>
      <c r="B2" s="234"/>
      <c r="C2" s="234"/>
      <c r="D2" s="234"/>
      <c r="E2" s="234"/>
      <c r="F2" s="234"/>
    </row>
    <row r="3" spans="1:6">
      <c r="A3" s="234" t="s">
        <v>296</v>
      </c>
      <c r="B3" s="234"/>
      <c r="C3" s="234"/>
      <c r="D3" s="234"/>
      <c r="E3" s="234"/>
      <c r="F3" s="234"/>
    </row>
    <row r="4" spans="1:6" s="69" customFormat="1" ht="32.25" customHeight="1">
      <c r="A4" s="298" t="s">
        <v>374</v>
      </c>
      <c r="B4" s="298"/>
      <c r="C4" s="298"/>
      <c r="D4" s="298"/>
      <c r="E4" s="298"/>
      <c r="F4" s="298"/>
    </row>
    <row r="5" spans="1:6">
      <c r="E5" s="242" t="s">
        <v>297</v>
      </c>
      <c r="F5" s="242"/>
    </row>
    <row r="6" spans="1:6" s="14" customFormat="1" ht="12.75" customHeight="1">
      <c r="A6" s="231" t="s">
        <v>1</v>
      </c>
      <c r="B6" s="231" t="s">
        <v>298</v>
      </c>
      <c r="C6" s="231" t="s">
        <v>299</v>
      </c>
      <c r="D6" s="231" t="s">
        <v>2</v>
      </c>
      <c r="E6" s="229" t="s">
        <v>3</v>
      </c>
      <c r="F6" s="230"/>
    </row>
    <row r="7" spans="1:6" s="14" customFormat="1" ht="24.75" customHeight="1">
      <c r="A7" s="232"/>
      <c r="B7" s="232"/>
      <c r="C7" s="232"/>
      <c r="D7" s="232"/>
      <c r="E7" s="45" t="s">
        <v>299</v>
      </c>
      <c r="F7" s="45" t="s">
        <v>50</v>
      </c>
    </row>
    <row r="8" spans="1:6">
      <c r="A8" s="45">
        <v>1</v>
      </c>
      <c r="B8" s="45">
        <v>2</v>
      </c>
      <c r="C8" s="45">
        <v>3</v>
      </c>
      <c r="D8" s="45">
        <v>4</v>
      </c>
      <c r="E8" s="45">
        <v>5</v>
      </c>
      <c r="F8" s="45">
        <v>6</v>
      </c>
    </row>
    <row r="9" spans="1:6" s="70" customFormat="1" hidden="1">
      <c r="A9" s="3">
        <v>10000000</v>
      </c>
      <c r="B9" s="46" t="s">
        <v>4</v>
      </c>
      <c r="C9" s="180">
        <f t="shared" ref="C9:C10" si="0">SUM(D9:E9)</f>
        <v>0</v>
      </c>
      <c r="D9" s="180">
        <f>D10+D12+D16+D22+D28+D47</f>
        <v>0</v>
      </c>
      <c r="E9" s="180">
        <f t="shared" ref="E9:F9" si="1">E10+E12+E16+E22+E28+E47</f>
        <v>0</v>
      </c>
      <c r="F9" s="180">
        <f t="shared" si="1"/>
        <v>0</v>
      </c>
    </row>
    <row r="10" spans="1:6" ht="15.75" hidden="1" customHeight="1">
      <c r="A10" s="47">
        <v>11020000</v>
      </c>
      <c r="B10" s="48" t="s">
        <v>51</v>
      </c>
      <c r="C10" s="181">
        <f t="shared" si="0"/>
        <v>0</v>
      </c>
      <c r="D10" s="182">
        <f>D11</f>
        <v>0</v>
      </c>
      <c r="E10" s="182">
        <f t="shared" ref="E10:F10" si="2">E11</f>
        <v>0</v>
      </c>
      <c r="F10" s="182">
        <f t="shared" si="2"/>
        <v>0</v>
      </c>
    </row>
    <row r="11" spans="1:6" ht="25.5" hidden="1">
      <c r="A11" s="49">
        <v>11020200</v>
      </c>
      <c r="B11" s="49" t="s">
        <v>5</v>
      </c>
      <c r="C11" s="181">
        <f>SUM(D11:E11)</f>
        <v>0</v>
      </c>
      <c r="D11" s="181"/>
      <c r="E11" s="181"/>
      <c r="F11" s="181"/>
    </row>
    <row r="12" spans="1:6" s="70" customFormat="1" hidden="1">
      <c r="A12" s="50">
        <v>12000000</v>
      </c>
      <c r="B12" s="51" t="s">
        <v>52</v>
      </c>
      <c r="C12" s="180">
        <f t="shared" ref="C12:C88" si="3">SUM(D12:E12)</f>
        <v>0</v>
      </c>
      <c r="D12" s="180">
        <f>D13</f>
        <v>0</v>
      </c>
      <c r="E12" s="180">
        <f t="shared" ref="E12:F12" si="4">E13</f>
        <v>0</v>
      </c>
      <c r="F12" s="180">
        <f t="shared" si="4"/>
        <v>0</v>
      </c>
    </row>
    <row r="13" spans="1:6" s="70" customFormat="1" ht="24.75" hidden="1" customHeight="1">
      <c r="A13" s="52">
        <v>12020000</v>
      </c>
      <c r="B13" s="53" t="s">
        <v>53</v>
      </c>
      <c r="C13" s="180">
        <f t="shared" si="3"/>
        <v>0</v>
      </c>
      <c r="D13" s="180">
        <f>SUM(D14:D15)</f>
        <v>0</v>
      </c>
      <c r="E13" s="180">
        <f t="shared" ref="E13:F13" si="5">SUM(E14:E15)</f>
        <v>0</v>
      </c>
      <c r="F13" s="180">
        <f t="shared" si="5"/>
        <v>0</v>
      </c>
    </row>
    <row r="14" spans="1:6" ht="32.25" hidden="1" customHeight="1">
      <c r="A14" s="9">
        <v>12020100</v>
      </c>
      <c r="B14" s="54" t="s">
        <v>54</v>
      </c>
      <c r="C14" s="181">
        <f t="shared" si="3"/>
        <v>0</v>
      </c>
      <c r="D14" s="181">
        <f>'[1]Доходи рік'!$C23/1000</f>
        <v>0</v>
      </c>
      <c r="E14" s="181"/>
      <c r="F14" s="181"/>
    </row>
    <row r="15" spans="1:6" ht="25.5" hidden="1">
      <c r="A15" s="9">
        <v>12020200</v>
      </c>
      <c r="B15" s="54" t="s">
        <v>55</v>
      </c>
      <c r="C15" s="181">
        <f t="shared" si="3"/>
        <v>0</v>
      </c>
      <c r="D15" s="181">
        <f>'[1]Доходи рік'!$C24/1000</f>
        <v>0</v>
      </c>
      <c r="E15" s="181"/>
      <c r="F15" s="181"/>
    </row>
    <row r="16" spans="1:6" s="70" customFormat="1" ht="27" hidden="1">
      <c r="A16" s="47">
        <v>13000000</v>
      </c>
      <c r="B16" s="48" t="s">
        <v>56</v>
      </c>
      <c r="C16" s="180">
        <f t="shared" si="3"/>
        <v>0</v>
      </c>
      <c r="D16" s="180">
        <f>D17</f>
        <v>0</v>
      </c>
      <c r="E16" s="180">
        <f t="shared" ref="E16:F16" si="6">E17</f>
        <v>0</v>
      </c>
      <c r="F16" s="180">
        <f t="shared" si="6"/>
        <v>0</v>
      </c>
    </row>
    <row r="17" spans="1:6" hidden="1">
      <c r="A17" s="55">
        <v>13010000</v>
      </c>
      <c r="B17" s="56" t="s">
        <v>57</v>
      </c>
      <c r="C17" s="181">
        <f t="shared" si="3"/>
        <v>0</v>
      </c>
      <c r="D17" s="181">
        <f>SUM(D18:D21)</f>
        <v>0</v>
      </c>
      <c r="E17" s="181">
        <f t="shared" ref="E17:F17" si="7">SUM(E18:E21)</f>
        <v>0</v>
      </c>
      <c r="F17" s="181">
        <f t="shared" si="7"/>
        <v>0</v>
      </c>
    </row>
    <row r="18" spans="1:6" ht="51" hidden="1">
      <c r="A18" s="55">
        <v>13010200</v>
      </c>
      <c r="B18" s="56" t="s">
        <v>58</v>
      </c>
      <c r="C18" s="181">
        <f t="shared" si="3"/>
        <v>0</v>
      </c>
      <c r="D18" s="181"/>
      <c r="E18" s="181"/>
      <c r="F18" s="181"/>
    </row>
    <row r="19" spans="1:6" ht="25.5" hidden="1" customHeight="1">
      <c r="A19" s="55">
        <v>13020200</v>
      </c>
      <c r="B19" s="56" t="s">
        <v>300</v>
      </c>
      <c r="C19" s="181">
        <f t="shared" si="3"/>
        <v>0</v>
      </c>
      <c r="D19" s="181"/>
      <c r="E19" s="181"/>
      <c r="F19" s="181"/>
    </row>
    <row r="20" spans="1:6" ht="25.5" hidden="1">
      <c r="A20" s="183">
        <v>13030100</v>
      </c>
      <c r="B20" s="56" t="s">
        <v>271</v>
      </c>
      <c r="C20" s="181">
        <f t="shared" si="3"/>
        <v>0</v>
      </c>
      <c r="D20" s="181"/>
      <c r="E20" s="181"/>
      <c r="F20" s="181"/>
    </row>
    <row r="21" spans="1:6" ht="25.5" hidden="1">
      <c r="A21" s="55">
        <v>13030600</v>
      </c>
      <c r="B21" s="56" t="s">
        <v>301</v>
      </c>
      <c r="C21" s="181">
        <f t="shared" si="3"/>
        <v>0</v>
      </c>
      <c r="D21" s="181">
        <f>'[1]Доходи рік'!$C30/1000</f>
        <v>0</v>
      </c>
      <c r="E21" s="181"/>
      <c r="F21" s="181"/>
    </row>
    <row r="22" spans="1:6" s="70" customFormat="1" hidden="1">
      <c r="A22" s="57">
        <v>14000000</v>
      </c>
      <c r="B22" s="51" t="s">
        <v>59</v>
      </c>
      <c r="C22" s="180">
        <f t="shared" si="3"/>
        <v>0</v>
      </c>
      <c r="D22" s="180">
        <f>D27+D23+D25</f>
        <v>0</v>
      </c>
      <c r="E22" s="180">
        <f t="shared" ref="E22:F22" si="8">E27+E23+E25</f>
        <v>0</v>
      </c>
      <c r="F22" s="180">
        <f t="shared" si="8"/>
        <v>0</v>
      </c>
    </row>
    <row r="23" spans="1:6" s="43" customFormat="1" ht="27" hidden="1">
      <c r="A23" s="100">
        <v>14020000</v>
      </c>
      <c r="B23" s="100" t="s">
        <v>130</v>
      </c>
      <c r="C23" s="182">
        <f t="shared" si="3"/>
        <v>0</v>
      </c>
      <c r="D23" s="182">
        <f>D24</f>
        <v>0</v>
      </c>
      <c r="E23" s="182">
        <f t="shared" ref="E23:F23" si="9">E24</f>
        <v>0</v>
      </c>
      <c r="F23" s="182">
        <f t="shared" si="9"/>
        <v>0</v>
      </c>
    </row>
    <row r="24" spans="1:6" s="70" customFormat="1" hidden="1">
      <c r="A24" s="49">
        <v>14021900</v>
      </c>
      <c r="B24" s="49" t="s">
        <v>131</v>
      </c>
      <c r="C24" s="181">
        <f t="shared" si="3"/>
        <v>0</v>
      </c>
      <c r="D24" s="181"/>
      <c r="E24" s="181"/>
      <c r="F24" s="181"/>
    </row>
    <row r="25" spans="1:6" s="43" customFormat="1" ht="27" hidden="1">
      <c r="A25" s="100">
        <v>14030000</v>
      </c>
      <c r="B25" s="100" t="s">
        <v>132</v>
      </c>
      <c r="C25" s="182">
        <f t="shared" si="3"/>
        <v>0</v>
      </c>
      <c r="D25" s="182"/>
      <c r="E25" s="182">
        <f t="shared" ref="E25:F25" si="10">E26</f>
        <v>0</v>
      </c>
      <c r="F25" s="182">
        <f t="shared" si="10"/>
        <v>0</v>
      </c>
    </row>
    <row r="26" spans="1:6" s="70" customFormat="1" hidden="1">
      <c r="A26" s="49">
        <v>14031900</v>
      </c>
      <c r="B26" s="49" t="s">
        <v>131</v>
      </c>
      <c r="C26" s="181">
        <f t="shared" si="3"/>
        <v>0</v>
      </c>
      <c r="D26" s="181"/>
      <c r="E26" s="181"/>
      <c r="F26" s="181"/>
    </row>
    <row r="27" spans="1:6" s="103" customFormat="1" ht="27" hidden="1">
      <c r="A27" s="101">
        <v>14040000</v>
      </c>
      <c r="B27" s="102" t="s">
        <v>60</v>
      </c>
      <c r="C27" s="182">
        <f t="shared" si="3"/>
        <v>0</v>
      </c>
      <c r="D27" s="182"/>
      <c r="E27" s="182"/>
      <c r="F27" s="182"/>
    </row>
    <row r="28" spans="1:6" s="70" customFormat="1" ht="17.25" hidden="1" customHeight="1">
      <c r="A28" s="29">
        <v>18000000</v>
      </c>
      <c r="B28" s="51" t="s">
        <v>61</v>
      </c>
      <c r="C28" s="180">
        <f t="shared" si="3"/>
        <v>0</v>
      </c>
      <c r="D28" s="180">
        <f>D29+D40+D43</f>
        <v>0</v>
      </c>
      <c r="E28" s="180">
        <f t="shared" ref="E28:F28" si="11">E29+E40+E43</f>
        <v>0</v>
      </c>
      <c r="F28" s="180">
        <f t="shared" si="11"/>
        <v>0</v>
      </c>
    </row>
    <row r="29" spans="1:6" hidden="1">
      <c r="A29" s="9">
        <v>18010000</v>
      </c>
      <c r="B29" s="54" t="s">
        <v>62</v>
      </c>
      <c r="C29" s="181">
        <f t="shared" si="3"/>
        <v>0</v>
      </c>
      <c r="D29" s="181">
        <f>SUM(D30:D39)</f>
        <v>0</v>
      </c>
      <c r="E29" s="181">
        <f t="shared" ref="E29:F29" si="12">SUM(E30:E39)</f>
        <v>0</v>
      </c>
      <c r="F29" s="181">
        <f t="shared" si="12"/>
        <v>0</v>
      </c>
    </row>
    <row r="30" spans="1:6" ht="38.25" hidden="1">
      <c r="A30" s="9">
        <v>18010100</v>
      </c>
      <c r="B30" s="54" t="s">
        <v>63</v>
      </c>
      <c r="C30" s="181">
        <f t="shared" si="3"/>
        <v>0</v>
      </c>
      <c r="D30" s="181"/>
      <c r="E30" s="181"/>
      <c r="F30" s="181"/>
    </row>
    <row r="31" spans="1:6" ht="39" hidden="1" customHeight="1">
      <c r="A31" s="9">
        <v>18010200</v>
      </c>
      <c r="B31" s="54" t="s">
        <v>64</v>
      </c>
      <c r="C31" s="181">
        <f t="shared" si="3"/>
        <v>0</v>
      </c>
      <c r="D31" s="181"/>
      <c r="E31" s="181"/>
      <c r="F31" s="181"/>
    </row>
    <row r="32" spans="1:6" ht="38.25" hidden="1">
      <c r="A32" s="9">
        <v>18010300</v>
      </c>
      <c r="B32" s="54" t="s">
        <v>65</v>
      </c>
      <c r="C32" s="181">
        <f t="shared" si="3"/>
        <v>0</v>
      </c>
      <c r="D32" s="181"/>
      <c r="E32" s="181"/>
      <c r="F32" s="181"/>
    </row>
    <row r="33" spans="1:6" ht="38.25" hidden="1">
      <c r="A33" s="58">
        <v>18010400</v>
      </c>
      <c r="B33" s="54" t="s">
        <v>66</v>
      </c>
      <c r="C33" s="181">
        <f t="shared" si="3"/>
        <v>0</v>
      </c>
      <c r="D33" s="181"/>
      <c r="E33" s="181"/>
      <c r="F33" s="181"/>
    </row>
    <row r="34" spans="1:6" hidden="1">
      <c r="A34" s="58">
        <v>18010500</v>
      </c>
      <c r="B34" s="54" t="s">
        <v>6</v>
      </c>
      <c r="C34" s="181">
        <f t="shared" si="3"/>
        <v>0</v>
      </c>
      <c r="D34" s="181"/>
      <c r="E34" s="181"/>
      <c r="F34" s="181"/>
    </row>
    <row r="35" spans="1:6" hidden="1">
      <c r="A35" s="58">
        <v>18010600</v>
      </c>
      <c r="B35" s="54" t="s">
        <v>7</v>
      </c>
      <c r="C35" s="181">
        <f t="shared" si="3"/>
        <v>0</v>
      </c>
      <c r="D35" s="181"/>
      <c r="E35" s="181"/>
      <c r="F35" s="181"/>
    </row>
    <row r="36" spans="1:6" hidden="1">
      <c r="A36" s="58">
        <v>18010700</v>
      </c>
      <c r="B36" s="54" t="s">
        <v>8</v>
      </c>
      <c r="C36" s="181">
        <f t="shared" si="3"/>
        <v>0</v>
      </c>
      <c r="D36" s="181"/>
      <c r="E36" s="181"/>
      <c r="F36" s="181"/>
    </row>
    <row r="37" spans="1:6" ht="15.75" hidden="1" customHeight="1">
      <c r="A37" s="58">
        <v>18010900</v>
      </c>
      <c r="B37" s="58" t="s">
        <v>9</v>
      </c>
      <c r="C37" s="181">
        <f t="shared" si="3"/>
        <v>0</v>
      </c>
      <c r="D37" s="181"/>
      <c r="E37" s="181"/>
      <c r="F37" s="181"/>
    </row>
    <row r="38" spans="1:6" s="44" customFormat="1" ht="12.75" hidden="1" customHeight="1">
      <c r="A38" s="32">
        <v>18011000</v>
      </c>
      <c r="B38" s="54" t="s">
        <v>67</v>
      </c>
      <c r="C38" s="181">
        <f t="shared" si="3"/>
        <v>0</v>
      </c>
      <c r="D38" s="181"/>
      <c r="E38" s="184"/>
      <c r="F38" s="184"/>
    </row>
    <row r="39" spans="1:6" s="44" customFormat="1" ht="15.75" hidden="1" customHeight="1">
      <c r="A39" s="32">
        <v>18011100</v>
      </c>
      <c r="B39" s="54" t="s">
        <v>68</v>
      </c>
      <c r="C39" s="181">
        <f t="shared" si="3"/>
        <v>0</v>
      </c>
      <c r="D39" s="181"/>
      <c r="E39" s="185"/>
      <c r="F39" s="184"/>
    </row>
    <row r="40" spans="1:6" s="70" customFormat="1" hidden="1">
      <c r="A40" s="59">
        <v>18030000</v>
      </c>
      <c r="B40" s="53" t="s">
        <v>69</v>
      </c>
      <c r="C40" s="180">
        <f t="shared" si="3"/>
        <v>0</v>
      </c>
      <c r="D40" s="186">
        <f>D41+D42</f>
        <v>0</v>
      </c>
      <c r="E40" s="186">
        <f t="shared" ref="E40:F40" si="13">E41+E42</f>
        <v>0</v>
      </c>
      <c r="F40" s="186">
        <f t="shared" si="13"/>
        <v>0</v>
      </c>
    </row>
    <row r="41" spans="1:6" hidden="1">
      <c r="A41" s="32">
        <v>18030100</v>
      </c>
      <c r="B41" s="32" t="s">
        <v>10</v>
      </c>
      <c r="C41" s="181">
        <f t="shared" si="3"/>
        <v>0</v>
      </c>
      <c r="D41" s="181"/>
      <c r="E41" s="181"/>
      <c r="F41" s="181"/>
    </row>
    <row r="42" spans="1:6" hidden="1">
      <c r="A42" s="32">
        <v>18030200</v>
      </c>
      <c r="B42" s="54" t="s">
        <v>302</v>
      </c>
      <c r="C42" s="181">
        <f t="shared" si="3"/>
        <v>0</v>
      </c>
      <c r="D42" s="181"/>
      <c r="E42" s="181"/>
      <c r="F42" s="181"/>
    </row>
    <row r="43" spans="1:6" s="70" customFormat="1" hidden="1">
      <c r="A43" s="30">
        <v>18050000</v>
      </c>
      <c r="B43" s="30" t="s">
        <v>11</v>
      </c>
      <c r="C43" s="180">
        <f t="shared" si="3"/>
        <v>0</v>
      </c>
      <c r="D43" s="180">
        <f>SUM(D44:D46)</f>
        <v>0</v>
      </c>
      <c r="E43" s="180">
        <f t="shared" ref="E43:F43" si="14">SUM(E44:E46)</f>
        <v>0</v>
      </c>
      <c r="F43" s="180">
        <f t="shared" si="14"/>
        <v>0</v>
      </c>
    </row>
    <row r="44" spans="1:6" hidden="1">
      <c r="A44" s="9">
        <v>18050300</v>
      </c>
      <c r="B44" s="9" t="s">
        <v>12</v>
      </c>
      <c r="C44" s="181">
        <f t="shared" si="3"/>
        <v>0</v>
      </c>
      <c r="D44" s="181"/>
      <c r="E44" s="181"/>
      <c r="F44" s="181"/>
    </row>
    <row r="45" spans="1:6" hidden="1">
      <c r="A45" s="9">
        <v>18050400</v>
      </c>
      <c r="B45" s="9" t="s">
        <v>13</v>
      </c>
      <c r="C45" s="181">
        <f t="shared" si="3"/>
        <v>0</v>
      </c>
      <c r="D45" s="181"/>
      <c r="E45" s="181"/>
      <c r="F45" s="181"/>
    </row>
    <row r="46" spans="1:6" ht="51.75" hidden="1" customHeight="1">
      <c r="A46" s="9">
        <v>18050500</v>
      </c>
      <c r="B46" s="54" t="s">
        <v>70</v>
      </c>
      <c r="C46" s="181">
        <f t="shared" si="3"/>
        <v>0</v>
      </c>
      <c r="D46" s="181"/>
      <c r="E46" s="181"/>
      <c r="F46" s="181"/>
    </row>
    <row r="47" spans="1:6" s="70" customFormat="1" hidden="1">
      <c r="A47" s="29">
        <v>19000000</v>
      </c>
      <c r="B47" s="29" t="s">
        <v>71</v>
      </c>
      <c r="C47" s="180">
        <f t="shared" si="3"/>
        <v>0</v>
      </c>
      <c r="D47" s="180">
        <f>D48</f>
        <v>0</v>
      </c>
      <c r="E47" s="180">
        <f t="shared" ref="E47:F47" si="15">E48</f>
        <v>0</v>
      </c>
      <c r="F47" s="180">
        <f t="shared" si="15"/>
        <v>0</v>
      </c>
    </row>
    <row r="48" spans="1:6" s="70" customFormat="1" hidden="1">
      <c r="A48" s="30">
        <v>19010000</v>
      </c>
      <c r="B48" s="30" t="s">
        <v>14</v>
      </c>
      <c r="C48" s="180">
        <f t="shared" si="3"/>
        <v>0</v>
      </c>
      <c r="D48" s="180">
        <f>SUM(D49:D51)</f>
        <v>0</v>
      </c>
      <c r="E48" s="180">
        <f t="shared" ref="E48:F48" si="16">SUM(E49:E51)</f>
        <v>0</v>
      </c>
      <c r="F48" s="180">
        <f t="shared" si="16"/>
        <v>0</v>
      </c>
    </row>
    <row r="49" spans="1:6" ht="39" hidden="1" customHeight="1">
      <c r="A49" s="9">
        <v>19010100</v>
      </c>
      <c r="B49" s="9" t="s">
        <v>15</v>
      </c>
      <c r="C49" s="181">
        <f t="shared" si="3"/>
        <v>0</v>
      </c>
      <c r="D49" s="181"/>
      <c r="E49" s="181"/>
      <c r="F49" s="181"/>
    </row>
    <row r="50" spans="1:6" ht="27.75" hidden="1" customHeight="1">
      <c r="A50" s="9">
        <v>19010200</v>
      </c>
      <c r="B50" s="9" t="s">
        <v>303</v>
      </c>
      <c r="C50" s="181">
        <f t="shared" si="3"/>
        <v>0</v>
      </c>
      <c r="D50" s="181"/>
      <c r="E50" s="181"/>
      <c r="F50" s="181"/>
    </row>
    <row r="51" spans="1:6" ht="41.25" hidden="1" customHeight="1">
      <c r="A51" s="9">
        <v>19010300</v>
      </c>
      <c r="B51" s="9" t="s">
        <v>72</v>
      </c>
      <c r="C51" s="181">
        <f t="shared" si="3"/>
        <v>0</v>
      </c>
      <c r="D51" s="181"/>
      <c r="E51" s="181"/>
      <c r="F51" s="181"/>
    </row>
    <row r="52" spans="1:6" s="70" customFormat="1" ht="18" customHeight="1">
      <c r="A52" s="60">
        <v>20000000</v>
      </c>
      <c r="B52" s="61" t="s">
        <v>16</v>
      </c>
      <c r="C52" s="180">
        <f t="shared" si="3"/>
        <v>-600000</v>
      </c>
      <c r="D52" s="180">
        <f>D53+D64+D67+D70+D59</f>
        <v>0</v>
      </c>
      <c r="E52" s="180">
        <f>E53+E64+E67+E70</f>
        <v>-600000</v>
      </c>
      <c r="F52" s="180">
        <f>F53+F64+F67+F70</f>
        <v>0</v>
      </c>
    </row>
    <row r="53" spans="1:6" s="70" customFormat="1" ht="15.75" hidden="1" customHeight="1">
      <c r="A53" s="62">
        <v>21000000</v>
      </c>
      <c r="B53" s="63" t="s">
        <v>73</v>
      </c>
      <c r="C53" s="180">
        <f t="shared" si="3"/>
        <v>0</v>
      </c>
      <c r="D53" s="180">
        <f>D54+D56</f>
        <v>0</v>
      </c>
      <c r="E53" s="180">
        <f t="shared" ref="E53:F53" si="17">E54+E56</f>
        <v>0</v>
      </c>
      <c r="F53" s="180">
        <f t="shared" si="17"/>
        <v>0</v>
      </c>
    </row>
    <row r="54" spans="1:6" s="70" customFormat="1" ht="60.75" hidden="1" customHeight="1">
      <c r="A54" s="62">
        <v>21010000</v>
      </c>
      <c r="B54" s="187" t="s">
        <v>167</v>
      </c>
      <c r="C54" s="180">
        <f t="shared" si="3"/>
        <v>0</v>
      </c>
      <c r="D54" s="180">
        <f>D55</f>
        <v>0</v>
      </c>
      <c r="E54" s="180">
        <f t="shared" ref="E54:F54" si="18">E55</f>
        <v>0</v>
      </c>
      <c r="F54" s="180">
        <f t="shared" si="18"/>
        <v>0</v>
      </c>
    </row>
    <row r="55" spans="1:6" ht="38.25" hidden="1">
      <c r="A55" s="33">
        <v>21010300</v>
      </c>
      <c r="B55" s="64" t="s">
        <v>74</v>
      </c>
      <c r="C55" s="181">
        <f t="shared" si="3"/>
        <v>0</v>
      </c>
      <c r="D55" s="181"/>
      <c r="E55" s="181"/>
      <c r="F55" s="181"/>
    </row>
    <row r="56" spans="1:6" hidden="1">
      <c r="A56" s="104">
        <v>21080000</v>
      </c>
      <c r="B56" s="105" t="s">
        <v>21</v>
      </c>
      <c r="C56" s="181">
        <f t="shared" si="3"/>
        <v>0</v>
      </c>
      <c r="D56" s="181">
        <f>SUM(D57:D58)</f>
        <v>0</v>
      </c>
      <c r="E56" s="181"/>
      <c r="F56" s="181"/>
    </row>
    <row r="57" spans="1:6" s="70" customFormat="1" hidden="1">
      <c r="A57" s="94">
        <v>21081100</v>
      </c>
      <c r="B57" s="94" t="s">
        <v>17</v>
      </c>
      <c r="C57" s="181">
        <f t="shared" si="3"/>
        <v>0</v>
      </c>
      <c r="D57" s="181"/>
      <c r="E57" s="181"/>
      <c r="F57" s="181"/>
    </row>
    <row r="58" spans="1:6" s="70" customFormat="1" ht="39" hidden="1" customHeight="1">
      <c r="A58" s="94">
        <v>21081500</v>
      </c>
      <c r="B58" s="188" t="s">
        <v>304</v>
      </c>
      <c r="C58" s="181">
        <f t="shared" si="3"/>
        <v>0</v>
      </c>
      <c r="D58" s="189"/>
      <c r="E58" s="180"/>
      <c r="F58" s="180"/>
    </row>
    <row r="59" spans="1:6" s="70" customFormat="1" hidden="1">
      <c r="A59" s="10">
        <v>22010000</v>
      </c>
      <c r="B59" s="10" t="s">
        <v>108</v>
      </c>
      <c r="C59" s="189">
        <f>SUM(C60:C63)</f>
        <v>0</v>
      </c>
      <c r="D59" s="189">
        <f>SUM(D60:D63)</f>
        <v>0</v>
      </c>
      <c r="E59" s="180"/>
      <c r="F59" s="180"/>
    </row>
    <row r="60" spans="1:6" s="69" customFormat="1" ht="38.25" hidden="1">
      <c r="A60" s="94">
        <v>22010300</v>
      </c>
      <c r="B60" s="188" t="s">
        <v>176</v>
      </c>
      <c r="C60" s="189">
        <f t="shared" si="3"/>
        <v>0</v>
      </c>
      <c r="D60" s="182"/>
      <c r="E60" s="181"/>
      <c r="F60" s="181"/>
    </row>
    <row r="61" spans="1:6" s="70" customFormat="1" hidden="1">
      <c r="A61" s="94">
        <v>22012500</v>
      </c>
      <c r="B61" s="94" t="s">
        <v>109</v>
      </c>
      <c r="C61" s="189">
        <f t="shared" si="3"/>
        <v>0</v>
      </c>
      <c r="D61" s="181"/>
      <c r="E61" s="180"/>
      <c r="F61" s="180"/>
    </row>
    <row r="62" spans="1:6" s="70" customFormat="1" ht="25.5" hidden="1">
      <c r="A62" s="94">
        <v>22012600</v>
      </c>
      <c r="B62" s="94" t="s">
        <v>110</v>
      </c>
      <c r="C62" s="189">
        <f t="shared" si="3"/>
        <v>0</v>
      </c>
      <c r="D62" s="189"/>
      <c r="E62" s="180"/>
      <c r="F62" s="180"/>
    </row>
    <row r="63" spans="1:6" s="70" customFormat="1" ht="76.5" hidden="1" customHeight="1">
      <c r="A63" s="94">
        <v>22012900</v>
      </c>
      <c r="B63" s="94" t="s">
        <v>111</v>
      </c>
      <c r="C63" s="189">
        <f t="shared" si="3"/>
        <v>0</v>
      </c>
      <c r="D63" s="189"/>
      <c r="E63" s="180"/>
      <c r="F63" s="180"/>
    </row>
    <row r="64" spans="1:6" s="70" customFormat="1" ht="12.75" hidden="1" customHeight="1">
      <c r="A64" s="65">
        <v>22090000</v>
      </c>
      <c r="B64" s="65" t="s">
        <v>18</v>
      </c>
      <c r="C64" s="180">
        <f t="shared" si="3"/>
        <v>0</v>
      </c>
      <c r="D64" s="180">
        <f t="shared" ref="D64:F64" si="19">SUM(D65:D66)</f>
        <v>0</v>
      </c>
      <c r="E64" s="180">
        <f t="shared" si="19"/>
        <v>0</v>
      </c>
      <c r="F64" s="180">
        <f t="shared" si="19"/>
        <v>0</v>
      </c>
    </row>
    <row r="65" spans="1:6" ht="38.25" hidden="1">
      <c r="A65" s="41">
        <v>22090100</v>
      </c>
      <c r="B65" s="41" t="s">
        <v>19</v>
      </c>
      <c r="C65" s="181">
        <f t="shared" si="3"/>
        <v>0</v>
      </c>
      <c r="D65" s="181"/>
      <c r="E65" s="181"/>
      <c r="F65" s="181"/>
    </row>
    <row r="66" spans="1:6" ht="39" hidden="1" customHeight="1">
      <c r="A66" s="41">
        <v>22090400</v>
      </c>
      <c r="B66" s="41" t="s">
        <v>20</v>
      </c>
      <c r="C66" s="181">
        <f t="shared" si="3"/>
        <v>0</v>
      </c>
      <c r="D66" s="181"/>
      <c r="E66" s="181"/>
      <c r="F66" s="181"/>
    </row>
    <row r="67" spans="1:6" s="70" customFormat="1" hidden="1">
      <c r="A67" s="65">
        <v>24060000</v>
      </c>
      <c r="B67" s="65" t="s">
        <v>75</v>
      </c>
      <c r="C67" s="180">
        <f t="shared" si="3"/>
        <v>0</v>
      </c>
      <c r="D67" s="180">
        <f t="shared" ref="D67:F67" si="20">D68+D69</f>
        <v>0</v>
      </c>
      <c r="E67" s="180">
        <f t="shared" si="20"/>
        <v>0</v>
      </c>
      <c r="F67" s="180">
        <f t="shared" si="20"/>
        <v>0</v>
      </c>
    </row>
    <row r="68" spans="1:6" s="70" customFormat="1" hidden="1">
      <c r="A68" s="66">
        <v>24060300</v>
      </c>
      <c r="B68" s="66" t="s">
        <v>21</v>
      </c>
      <c r="C68" s="189">
        <f t="shared" si="3"/>
        <v>0</v>
      </c>
      <c r="D68" s="189"/>
      <c r="E68" s="180"/>
      <c r="F68" s="180"/>
    </row>
    <row r="69" spans="1:6" ht="38.25" hidden="1">
      <c r="A69" s="33">
        <v>24062100</v>
      </c>
      <c r="B69" s="9" t="s">
        <v>47</v>
      </c>
      <c r="C69" s="181">
        <f t="shared" si="3"/>
        <v>0</v>
      </c>
      <c r="D69" s="181"/>
      <c r="E69" s="181">
        <f>'[1]Доходи рік'!D66/1000</f>
        <v>0</v>
      </c>
      <c r="F69" s="181"/>
    </row>
    <row r="70" spans="1:6" s="43" customFormat="1">
      <c r="A70" s="29">
        <v>25000000</v>
      </c>
      <c r="B70" s="29" t="s">
        <v>22</v>
      </c>
      <c r="C70" s="180">
        <f t="shared" si="3"/>
        <v>-600000</v>
      </c>
      <c r="D70" s="189">
        <f t="shared" ref="D70:F70" si="21">D71+D76</f>
        <v>0</v>
      </c>
      <c r="E70" s="190">
        <f t="shared" si="21"/>
        <v>-600000</v>
      </c>
      <c r="F70" s="189">
        <f t="shared" si="21"/>
        <v>0</v>
      </c>
    </row>
    <row r="71" spans="1:6" s="70" customFormat="1" ht="27" customHeight="1">
      <c r="A71" s="30">
        <v>25010000</v>
      </c>
      <c r="B71" s="67" t="s">
        <v>23</v>
      </c>
      <c r="C71" s="180">
        <f t="shared" si="3"/>
        <v>-600000</v>
      </c>
      <c r="D71" s="180">
        <f t="shared" ref="D71:F71" si="22">SUM(D72:D73)</f>
        <v>0</v>
      </c>
      <c r="E71" s="191">
        <f>SUM(E72:E75)</f>
        <v>-600000</v>
      </c>
      <c r="F71" s="180">
        <f t="shared" si="22"/>
        <v>0</v>
      </c>
    </row>
    <row r="72" spans="1:6" ht="25.5">
      <c r="A72" s="9">
        <v>25010100</v>
      </c>
      <c r="B72" s="68" t="s">
        <v>24</v>
      </c>
      <c r="C72" s="181">
        <f t="shared" si="3"/>
        <v>-600000</v>
      </c>
      <c r="D72" s="181"/>
      <c r="E72" s="192">
        <v>-600000</v>
      </c>
      <c r="F72" s="181"/>
    </row>
    <row r="73" spans="1:6" ht="25.5" hidden="1">
      <c r="A73" s="9">
        <v>25010200</v>
      </c>
      <c r="B73" s="68" t="s">
        <v>25</v>
      </c>
      <c r="C73" s="181">
        <f t="shared" si="3"/>
        <v>0</v>
      </c>
      <c r="D73" s="181"/>
      <c r="E73" s="192"/>
      <c r="F73" s="181"/>
    </row>
    <row r="74" spans="1:6" hidden="1">
      <c r="A74" s="9">
        <v>25010300</v>
      </c>
      <c r="B74" s="68" t="s">
        <v>282</v>
      </c>
      <c r="C74" s="181">
        <f t="shared" si="3"/>
        <v>0</v>
      </c>
      <c r="D74" s="181"/>
      <c r="E74" s="192"/>
      <c r="F74" s="181"/>
    </row>
    <row r="75" spans="1:6" ht="25.5" hidden="1">
      <c r="A75" s="9">
        <v>25010400</v>
      </c>
      <c r="B75" s="68" t="s">
        <v>305</v>
      </c>
      <c r="C75" s="181">
        <f t="shared" si="3"/>
        <v>0</v>
      </c>
      <c r="D75" s="181"/>
      <c r="E75" s="192"/>
      <c r="F75" s="181"/>
    </row>
    <row r="76" spans="1:6" s="70" customFormat="1" hidden="1">
      <c r="A76" s="30">
        <v>25020000</v>
      </c>
      <c r="B76" s="67" t="s">
        <v>49</v>
      </c>
      <c r="C76" s="180">
        <f t="shared" si="3"/>
        <v>0</v>
      </c>
      <c r="D76" s="180">
        <f>SUM(D77:D78)</f>
        <v>0</v>
      </c>
      <c r="E76" s="191">
        <f t="shared" ref="E76:F76" si="23">SUM(E77:E78)</f>
        <v>0</v>
      </c>
      <c r="F76" s="180">
        <f t="shared" si="23"/>
        <v>0</v>
      </c>
    </row>
    <row r="77" spans="1:6" s="69" customFormat="1" hidden="1">
      <c r="A77" s="9">
        <v>25020100</v>
      </c>
      <c r="B77" s="68" t="s">
        <v>94</v>
      </c>
      <c r="C77" s="181">
        <f t="shared" si="3"/>
        <v>0</v>
      </c>
      <c r="D77" s="181"/>
      <c r="E77" s="192"/>
      <c r="F77" s="181"/>
    </row>
    <row r="78" spans="1:6" ht="38.25" hidden="1">
      <c r="A78" s="9">
        <v>25020200</v>
      </c>
      <c r="B78" s="68" t="s">
        <v>306</v>
      </c>
      <c r="C78" s="181">
        <f t="shared" si="3"/>
        <v>0</v>
      </c>
      <c r="D78" s="181"/>
      <c r="E78" s="192"/>
      <c r="F78" s="181"/>
    </row>
    <row r="79" spans="1:6" ht="22.5" hidden="1">
      <c r="A79" s="193">
        <v>24170000</v>
      </c>
      <c r="B79" s="194" t="s">
        <v>307</v>
      </c>
      <c r="C79" s="181">
        <f t="shared" si="3"/>
        <v>0</v>
      </c>
      <c r="D79" s="181"/>
      <c r="E79" s="192"/>
      <c r="F79" s="181"/>
    </row>
    <row r="80" spans="1:6" hidden="1">
      <c r="A80" s="193">
        <v>30000000</v>
      </c>
      <c r="B80" s="195" t="s">
        <v>308</v>
      </c>
      <c r="C80" s="181">
        <f t="shared" si="3"/>
        <v>0</v>
      </c>
      <c r="D80" s="181"/>
      <c r="E80" s="192">
        <f>E81</f>
        <v>0</v>
      </c>
      <c r="F80" s="181"/>
    </row>
    <row r="81" spans="1:6" ht="22.5" hidden="1">
      <c r="A81" s="15">
        <v>31030000</v>
      </c>
      <c r="B81" s="15" t="s">
        <v>309</v>
      </c>
      <c r="C81" s="181">
        <f t="shared" si="3"/>
        <v>0</v>
      </c>
      <c r="D81" s="181"/>
      <c r="E81" s="192"/>
      <c r="F81" s="181"/>
    </row>
    <row r="82" spans="1:6" s="70" customFormat="1" ht="23.25" hidden="1" customHeight="1">
      <c r="A82" s="65">
        <v>41050000</v>
      </c>
      <c r="B82" s="65" t="s">
        <v>168</v>
      </c>
      <c r="C82" s="180">
        <f>SUM(D82:E82)</f>
        <v>0</v>
      </c>
      <c r="D82" s="191">
        <f>SUM(D83:D85)</f>
        <v>0</v>
      </c>
      <c r="E82" s="191">
        <f t="shared" ref="E82:F82" si="24">SUM(E83:E85)</f>
        <v>0</v>
      </c>
      <c r="F82" s="191">
        <f t="shared" si="24"/>
        <v>0</v>
      </c>
    </row>
    <row r="83" spans="1:6" s="70" customFormat="1" ht="35.25" hidden="1" customHeight="1">
      <c r="A83" s="41">
        <v>41053000</v>
      </c>
      <c r="B83" s="9" t="s">
        <v>364</v>
      </c>
      <c r="C83" s="181">
        <f t="shared" si="3"/>
        <v>0</v>
      </c>
      <c r="D83" s="191"/>
      <c r="E83" s="180"/>
      <c r="F83" s="180"/>
    </row>
    <row r="84" spans="1:6" s="70" customFormat="1" ht="37.5" hidden="1" customHeight="1">
      <c r="A84" s="41">
        <v>410523200</v>
      </c>
      <c r="B84" s="41" t="s">
        <v>310</v>
      </c>
      <c r="C84" s="181">
        <f t="shared" si="3"/>
        <v>0</v>
      </c>
      <c r="D84" s="192"/>
      <c r="E84" s="192"/>
      <c r="F84" s="181"/>
    </row>
    <row r="85" spans="1:6" s="70" customFormat="1" ht="51" hidden="1" customHeight="1">
      <c r="A85" s="41">
        <v>41052500</v>
      </c>
      <c r="B85" s="41" t="s">
        <v>311</v>
      </c>
      <c r="C85" s="181">
        <f t="shared" si="3"/>
        <v>0</v>
      </c>
      <c r="D85" s="196"/>
      <c r="E85" s="196"/>
      <c r="F85" s="196"/>
    </row>
    <row r="86" spans="1:6" hidden="1">
      <c r="A86" s="9">
        <v>41040400</v>
      </c>
      <c r="B86" s="68" t="s">
        <v>312</v>
      </c>
      <c r="C86" s="181">
        <f t="shared" si="3"/>
        <v>0</v>
      </c>
      <c r="D86" s="181"/>
      <c r="E86" s="192"/>
      <c r="F86" s="181"/>
    </row>
    <row r="87" spans="1:6" s="70" customFormat="1" ht="15" customHeight="1">
      <c r="A87" s="10"/>
      <c r="B87" s="29" t="s">
        <v>313</v>
      </c>
      <c r="C87" s="180">
        <f t="shared" si="3"/>
        <v>-600000</v>
      </c>
      <c r="D87" s="191">
        <f>D9+D52+D82</f>
        <v>0</v>
      </c>
      <c r="E87" s="191">
        <f>E9+E52+E82+E79+E80</f>
        <v>-600000</v>
      </c>
      <c r="F87" s="180">
        <f>F9+F52+F82</f>
        <v>0</v>
      </c>
    </row>
    <row r="88" spans="1:6" s="70" customFormat="1" ht="15" customHeight="1">
      <c r="A88" s="85">
        <v>208100</v>
      </c>
      <c r="B88" s="86" t="s">
        <v>76</v>
      </c>
      <c r="C88" s="180">
        <f t="shared" si="3"/>
        <v>1600000</v>
      </c>
      <c r="D88" s="191">
        <v>1600000</v>
      </c>
      <c r="E88" s="191"/>
      <c r="F88" s="180"/>
    </row>
    <row r="89" spans="1:6" s="70" customFormat="1" ht="24" customHeight="1">
      <c r="A89" s="85">
        <v>208400</v>
      </c>
      <c r="B89" s="86" t="s">
        <v>95</v>
      </c>
      <c r="C89" s="191">
        <f>SUM(D89:E89)</f>
        <v>0</v>
      </c>
      <c r="D89" s="192">
        <v>-2250000</v>
      </c>
      <c r="E89" s="192">
        <f>-D89</f>
        <v>2250000</v>
      </c>
      <c r="F89" s="191">
        <f>E89</f>
        <v>2250000</v>
      </c>
    </row>
    <row r="90" spans="1:6" s="197" customFormat="1" ht="19.5" customHeight="1">
      <c r="A90" s="295" t="s">
        <v>375</v>
      </c>
      <c r="B90" s="295"/>
      <c r="C90" s="295"/>
      <c r="D90" s="295"/>
      <c r="E90" s="295"/>
      <c r="F90" s="295"/>
    </row>
    <row r="91" spans="1:6" s="197" customFormat="1" ht="28.5" hidden="1" customHeight="1">
      <c r="A91" s="295" t="s">
        <v>338</v>
      </c>
      <c r="B91" s="295"/>
      <c r="C91" s="295"/>
      <c r="D91" s="295"/>
      <c r="E91" s="295"/>
      <c r="F91" s="295"/>
    </row>
    <row r="92" spans="1:6" s="70" customFormat="1" ht="15" customHeight="1">
      <c r="A92" s="296" t="s">
        <v>314</v>
      </c>
      <c r="B92" s="296"/>
      <c r="C92" s="296"/>
      <c r="D92" s="296"/>
      <c r="E92" s="296"/>
      <c r="F92" s="296"/>
    </row>
    <row r="93" spans="1:6" s="14" customFormat="1" ht="12.75" customHeight="1">
      <c r="A93" s="297" t="s">
        <v>1</v>
      </c>
      <c r="B93" s="297" t="s">
        <v>298</v>
      </c>
      <c r="C93" s="297" t="s">
        <v>299</v>
      </c>
      <c r="D93" s="297" t="s">
        <v>2</v>
      </c>
      <c r="E93" s="297" t="s">
        <v>3</v>
      </c>
      <c r="F93" s="297"/>
    </row>
    <row r="94" spans="1:6" s="14" customFormat="1" ht="25.5">
      <c r="A94" s="297"/>
      <c r="B94" s="297"/>
      <c r="C94" s="297"/>
      <c r="D94" s="297"/>
      <c r="E94" s="45" t="s">
        <v>299</v>
      </c>
      <c r="F94" s="45" t="s">
        <v>50</v>
      </c>
    </row>
    <row r="95" spans="1:6" s="70" customFormat="1" ht="24.75" hidden="1" customHeight="1">
      <c r="A95" s="198" t="s">
        <v>206</v>
      </c>
      <c r="B95" s="86" t="s">
        <v>354</v>
      </c>
      <c r="C95" s="173">
        <f>D95+E95</f>
        <v>0</v>
      </c>
      <c r="D95" s="177"/>
      <c r="E95" s="176"/>
      <c r="F95" s="175"/>
    </row>
    <row r="96" spans="1:6" s="70" customFormat="1" ht="12.75" customHeight="1">
      <c r="A96" s="198" t="s">
        <v>206</v>
      </c>
      <c r="B96" s="86" t="s">
        <v>324</v>
      </c>
      <c r="C96" s="173">
        <f t="shared" ref="C96:C114" si="25">D96+E96</f>
        <v>-600000</v>
      </c>
      <c r="D96" s="177"/>
      <c r="E96" s="177">
        <v>-600000</v>
      </c>
      <c r="F96" s="173"/>
    </row>
    <row r="97" spans="1:6" s="70" customFormat="1" ht="12.75" hidden="1" customHeight="1">
      <c r="A97" s="198" t="s">
        <v>206</v>
      </c>
      <c r="B97" s="86" t="s">
        <v>363</v>
      </c>
      <c r="C97" s="173">
        <f t="shared" si="25"/>
        <v>0</v>
      </c>
      <c r="D97" s="177"/>
      <c r="E97" s="177"/>
      <c r="F97" s="173"/>
    </row>
    <row r="98" spans="1:6" s="70" customFormat="1" ht="12.75" hidden="1" customHeight="1">
      <c r="A98" s="198" t="s">
        <v>205</v>
      </c>
      <c r="B98" s="86" t="s">
        <v>355</v>
      </c>
      <c r="C98" s="173">
        <f t="shared" si="25"/>
        <v>0</v>
      </c>
      <c r="D98" s="177"/>
      <c r="E98" s="177"/>
      <c r="F98" s="173"/>
    </row>
    <row r="99" spans="1:6" s="70" customFormat="1" ht="21" hidden="1" customHeight="1">
      <c r="A99" s="198" t="s">
        <v>210</v>
      </c>
      <c r="B99" s="86" t="s">
        <v>369</v>
      </c>
      <c r="C99" s="173">
        <f t="shared" si="25"/>
        <v>0</v>
      </c>
      <c r="D99" s="177"/>
      <c r="E99" s="177"/>
      <c r="F99" s="173"/>
    </row>
    <row r="100" spans="1:6" s="70" customFormat="1" ht="21.75" customHeight="1">
      <c r="A100" s="198" t="s">
        <v>219</v>
      </c>
      <c r="B100" s="86" t="s">
        <v>377</v>
      </c>
      <c r="C100" s="173">
        <f t="shared" si="25"/>
        <v>-200000</v>
      </c>
      <c r="D100" s="177">
        <v>-200000</v>
      </c>
      <c r="E100" s="177"/>
      <c r="F100" s="177"/>
    </row>
    <row r="101" spans="1:6" s="70" customFormat="1" ht="24" hidden="1" customHeight="1">
      <c r="A101" s="198" t="s">
        <v>366</v>
      </c>
      <c r="B101" s="86" t="s">
        <v>370</v>
      </c>
      <c r="C101" s="173">
        <f t="shared" si="25"/>
        <v>0</v>
      </c>
      <c r="D101" s="177"/>
      <c r="E101" s="177"/>
      <c r="F101" s="177"/>
    </row>
    <row r="102" spans="1:6" s="70" customFormat="1" ht="15" customHeight="1">
      <c r="A102" s="198" t="s">
        <v>214</v>
      </c>
      <c r="B102" s="86" t="s">
        <v>378</v>
      </c>
      <c r="C102" s="173">
        <f t="shared" si="25"/>
        <v>-450000</v>
      </c>
      <c r="D102" s="177">
        <v>-450000</v>
      </c>
      <c r="E102" s="177"/>
      <c r="F102" s="177"/>
    </row>
    <row r="103" spans="1:6" s="70" customFormat="1" ht="15.75" hidden="1" customHeight="1">
      <c r="A103" s="198"/>
      <c r="B103" s="15" t="s">
        <v>316</v>
      </c>
      <c r="C103" s="173">
        <f t="shared" si="25"/>
        <v>0</v>
      </c>
      <c r="D103" s="177"/>
      <c r="E103" s="177"/>
      <c r="F103" s="177"/>
    </row>
    <row r="104" spans="1:6" s="70" customFormat="1" ht="15.75" hidden="1" customHeight="1">
      <c r="A104" s="198"/>
      <c r="B104" s="15" t="s">
        <v>317</v>
      </c>
      <c r="C104" s="173">
        <f t="shared" si="25"/>
        <v>0</v>
      </c>
      <c r="D104" s="177"/>
      <c r="E104" s="177"/>
      <c r="F104" s="177"/>
    </row>
    <row r="105" spans="1:6" s="70" customFormat="1" ht="24" hidden="1" customHeight="1">
      <c r="A105" s="198" t="s">
        <v>292</v>
      </c>
      <c r="B105" s="86" t="s">
        <v>356</v>
      </c>
      <c r="C105" s="173">
        <f t="shared" si="25"/>
        <v>0</v>
      </c>
      <c r="D105" s="177"/>
      <c r="E105" s="177"/>
      <c r="F105" s="177"/>
    </row>
    <row r="106" spans="1:6" s="70" customFormat="1" ht="12" customHeight="1">
      <c r="A106" s="198"/>
      <c r="B106" s="199" t="s">
        <v>357</v>
      </c>
      <c r="C106" s="173">
        <f t="shared" si="25"/>
        <v>660000</v>
      </c>
      <c r="D106" s="177"/>
      <c r="E106" s="177">
        <v>660000</v>
      </c>
      <c r="F106" s="177">
        <f>E106</f>
        <v>660000</v>
      </c>
    </row>
    <row r="107" spans="1:6" s="70" customFormat="1" ht="12" customHeight="1">
      <c r="A107" s="198"/>
      <c r="B107" s="199" t="s">
        <v>358</v>
      </c>
      <c r="C107" s="173">
        <f t="shared" si="25"/>
        <v>1200000</v>
      </c>
      <c r="D107" s="177"/>
      <c r="E107" s="177">
        <v>1200000</v>
      </c>
      <c r="F107" s="177">
        <f t="shared" ref="F107:F111" si="26">E107</f>
        <v>1200000</v>
      </c>
    </row>
    <row r="108" spans="1:6" s="70" customFormat="1" ht="12" customHeight="1">
      <c r="A108" s="198"/>
      <c r="B108" s="199" t="s">
        <v>376</v>
      </c>
      <c r="C108" s="173">
        <f t="shared" si="25"/>
        <v>300000</v>
      </c>
      <c r="D108" s="177"/>
      <c r="E108" s="177">
        <v>300000</v>
      </c>
      <c r="F108" s="177">
        <f t="shared" si="26"/>
        <v>300000</v>
      </c>
    </row>
    <row r="109" spans="1:6" s="70" customFormat="1" ht="12" customHeight="1">
      <c r="A109" s="198"/>
      <c r="B109" s="15" t="s">
        <v>359</v>
      </c>
      <c r="C109" s="173">
        <f t="shared" si="25"/>
        <v>1150000</v>
      </c>
      <c r="D109" s="177"/>
      <c r="E109" s="177">
        <v>1150000</v>
      </c>
      <c r="F109" s="177">
        <f t="shared" si="26"/>
        <v>1150000</v>
      </c>
    </row>
    <row r="110" spans="1:6" s="70" customFormat="1" ht="24" customHeight="1">
      <c r="A110" s="198" t="s">
        <v>215</v>
      </c>
      <c r="B110" s="86" t="s">
        <v>362</v>
      </c>
      <c r="C110" s="173">
        <f t="shared" si="25"/>
        <v>-560000</v>
      </c>
      <c r="D110" s="177"/>
      <c r="E110" s="177">
        <v>-560000</v>
      </c>
      <c r="F110" s="177">
        <f t="shared" si="26"/>
        <v>-560000</v>
      </c>
    </row>
    <row r="111" spans="1:6" s="200" customFormat="1" ht="33.75" customHeight="1">
      <c r="A111" s="198" t="s">
        <v>217</v>
      </c>
      <c r="B111" s="86" t="s">
        <v>362</v>
      </c>
      <c r="C111" s="173">
        <f t="shared" si="25"/>
        <v>-500000</v>
      </c>
      <c r="D111" s="177"/>
      <c r="E111" s="177">
        <v>-500000</v>
      </c>
      <c r="F111" s="177">
        <f t="shared" si="26"/>
        <v>-500000</v>
      </c>
    </row>
    <row r="112" spans="1:6" s="205" customFormat="1" ht="12.75" hidden="1" customHeight="1">
      <c r="A112" s="204" t="s">
        <v>224</v>
      </c>
      <c r="B112" s="201" t="s">
        <v>325</v>
      </c>
      <c r="C112" s="203">
        <f t="shared" si="25"/>
        <v>0</v>
      </c>
      <c r="D112" s="203"/>
      <c r="E112" s="203"/>
      <c r="F112" s="203"/>
    </row>
    <row r="113" spans="1:8" s="200" customFormat="1" ht="24" hidden="1" customHeight="1">
      <c r="A113" s="198" t="s">
        <v>213</v>
      </c>
      <c r="B113" s="201" t="s">
        <v>361</v>
      </c>
      <c r="C113" s="173">
        <f t="shared" si="25"/>
        <v>0</v>
      </c>
      <c r="D113" s="177"/>
      <c r="E113" s="177"/>
      <c r="F113" s="177"/>
    </row>
    <row r="114" spans="1:8" s="70" customFormat="1" ht="18.75" hidden="1" customHeight="1">
      <c r="A114" s="198" t="s">
        <v>210</v>
      </c>
      <c r="B114" s="86" t="s">
        <v>360</v>
      </c>
      <c r="C114" s="173">
        <f t="shared" si="25"/>
        <v>0</v>
      </c>
      <c r="D114" s="177"/>
      <c r="E114" s="177"/>
      <c r="F114" s="177"/>
    </row>
    <row r="115" spans="1:8" s="70" customFormat="1" ht="18.75" hidden="1" customHeight="1">
      <c r="A115" s="198"/>
      <c r="B115" s="86" t="s">
        <v>318</v>
      </c>
      <c r="C115" s="173">
        <f>D115+E115</f>
        <v>0</v>
      </c>
      <c r="D115" s="177"/>
      <c r="E115" s="177"/>
      <c r="F115" s="177"/>
    </row>
    <row r="116" spans="1:8" s="70" customFormat="1" ht="18.75" hidden="1" customHeight="1">
      <c r="A116" s="198"/>
      <c r="B116" s="86" t="s">
        <v>319</v>
      </c>
      <c r="C116" s="173">
        <f t="shared" ref="C116:C120" si="27">D116+E116</f>
        <v>0</v>
      </c>
      <c r="D116" s="177"/>
      <c r="E116" s="177"/>
      <c r="F116" s="177"/>
    </row>
    <row r="117" spans="1:8" s="70" customFormat="1" ht="18.75" hidden="1" customHeight="1">
      <c r="A117" s="198"/>
      <c r="B117" s="5" t="s">
        <v>320</v>
      </c>
      <c r="C117" s="173">
        <f t="shared" si="27"/>
        <v>0</v>
      </c>
      <c r="D117" s="177"/>
      <c r="E117" s="122"/>
      <c r="F117" s="177"/>
    </row>
    <row r="118" spans="1:8" s="70" customFormat="1" ht="18.75" hidden="1" customHeight="1">
      <c r="A118" s="198"/>
      <c r="B118" s="5" t="s">
        <v>321</v>
      </c>
      <c r="C118" s="173">
        <f t="shared" si="27"/>
        <v>0</v>
      </c>
      <c r="D118" s="177"/>
      <c r="E118" s="122"/>
      <c r="F118" s="177"/>
    </row>
    <row r="119" spans="1:8" s="70" customFormat="1" ht="18.75" hidden="1" customHeight="1">
      <c r="A119" s="198"/>
      <c r="B119" s="5" t="s">
        <v>322</v>
      </c>
      <c r="C119" s="173">
        <f t="shared" si="27"/>
        <v>0</v>
      </c>
      <c r="D119" s="177"/>
      <c r="E119" s="122"/>
      <c r="F119" s="177"/>
    </row>
    <row r="120" spans="1:8" s="70" customFormat="1" ht="18.75" hidden="1" customHeight="1">
      <c r="A120" s="198"/>
      <c r="B120" s="5" t="s">
        <v>323</v>
      </c>
      <c r="C120" s="173">
        <f t="shared" si="27"/>
        <v>0</v>
      </c>
      <c r="D120" s="177"/>
      <c r="E120" s="122"/>
      <c r="F120" s="177"/>
    </row>
    <row r="121" spans="1:8" s="70" customFormat="1" ht="24" customHeight="1">
      <c r="A121" s="198"/>
      <c r="B121" s="86" t="s">
        <v>299</v>
      </c>
      <c r="C121" s="177">
        <f t="shared" ref="C121:D121" si="28">SUM(C95:C114)</f>
        <v>1000000</v>
      </c>
      <c r="D121" s="177">
        <f t="shared" si="28"/>
        <v>-650000</v>
      </c>
      <c r="E121" s="177">
        <f>SUM(E95:E114)</f>
        <v>1650000</v>
      </c>
      <c r="F121" s="177">
        <f>SUM(F95:F114)</f>
        <v>2250000</v>
      </c>
      <c r="H121" s="223"/>
    </row>
    <row r="122" spans="1:8" s="70" customFormat="1" ht="12.75" customHeight="1">
      <c r="A122" s="293"/>
      <c r="B122" s="293"/>
      <c r="C122" s="293"/>
      <c r="D122" s="293"/>
      <c r="E122" s="293"/>
      <c r="F122" s="293"/>
    </row>
    <row r="123" spans="1:8" s="70" customFormat="1" ht="43.5" customHeight="1">
      <c r="A123" s="293" t="s">
        <v>379</v>
      </c>
      <c r="B123" s="293"/>
      <c r="C123" s="293"/>
      <c r="D123" s="293"/>
      <c r="E123" s="293"/>
      <c r="F123" s="293"/>
    </row>
    <row r="124" spans="1:8" ht="18" customHeight="1">
      <c r="A124" s="202"/>
      <c r="D124" s="69"/>
      <c r="E124" s="69"/>
      <c r="F124" s="69"/>
    </row>
    <row r="125" spans="1:8" ht="16.5" customHeight="1" thickBot="1">
      <c r="B125" s="2" t="s">
        <v>371</v>
      </c>
      <c r="C125" s="294"/>
      <c r="D125" s="294"/>
      <c r="E125" s="294" t="s">
        <v>169</v>
      </c>
      <c r="F125" s="294"/>
    </row>
    <row r="126" spans="1:8">
      <c r="B126" s="8"/>
      <c r="C126" s="233" t="s">
        <v>93</v>
      </c>
      <c r="D126" s="233"/>
      <c r="E126" s="235" t="s">
        <v>26</v>
      </c>
      <c r="F126" s="235"/>
    </row>
  </sheetData>
  <mergeCells count="23">
    <mergeCell ref="A2:F2"/>
    <mergeCell ref="A3:F3"/>
    <mergeCell ref="A4:F4"/>
    <mergeCell ref="E5:F5"/>
    <mergeCell ref="A6:A7"/>
    <mergeCell ref="B6:B7"/>
    <mergeCell ref="C6:C7"/>
    <mergeCell ref="D6:D7"/>
    <mergeCell ref="E6:F6"/>
    <mergeCell ref="A90:F90"/>
    <mergeCell ref="A91:F91"/>
    <mergeCell ref="A92:F92"/>
    <mergeCell ref="A93:A94"/>
    <mergeCell ref="B93:B94"/>
    <mergeCell ref="C93:C94"/>
    <mergeCell ref="D93:D94"/>
    <mergeCell ref="E93:F93"/>
    <mergeCell ref="A122:F122"/>
    <mergeCell ref="A123:F123"/>
    <mergeCell ref="C125:D125"/>
    <mergeCell ref="E125:F125"/>
    <mergeCell ref="C126:D126"/>
    <mergeCell ref="E126:F126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додаток 5</vt:lpstr>
      <vt:lpstr>Пояснювальна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23</cp:lastModifiedBy>
  <cp:lastPrinted>2020-11-18T06:58:05Z</cp:lastPrinted>
  <dcterms:created xsi:type="dcterms:W3CDTF">2012-01-01T19:26:23Z</dcterms:created>
  <dcterms:modified xsi:type="dcterms:W3CDTF">2020-11-18T07:00:50Z</dcterms:modified>
</cp:coreProperties>
</file>