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activeTab="3"/>
  </bookViews>
  <sheets>
    <sheet name="додаток 1" sheetId="1" r:id="rId1"/>
    <sheet name="додаток 2" sheetId="10" r:id="rId2"/>
    <sheet name="додаток 3" sheetId="2" r:id="rId3"/>
    <sheet name="додаток 5" sheetId="7" r:id="rId4"/>
    <sheet name="Пояснювальна" sheetId="12" r:id="rId5"/>
  </sheets>
  <externalReferences>
    <externalReference r:id="rId6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0" i="12"/>
  <c r="G33" i="2" l="1"/>
  <c r="H33"/>
  <c r="I33"/>
  <c r="J33"/>
  <c r="K33"/>
  <c r="L33"/>
  <c r="M33"/>
  <c r="N33"/>
  <c r="O33"/>
  <c r="F33"/>
  <c r="K36"/>
  <c r="O36" s="1"/>
  <c r="H57" i="7"/>
  <c r="G57"/>
  <c r="H54"/>
  <c r="H53"/>
  <c r="G53"/>
  <c r="F90" i="1"/>
  <c r="F84"/>
  <c r="D90"/>
  <c r="E90"/>
  <c r="E54"/>
  <c r="D54"/>
  <c r="F81"/>
  <c r="F54" s="1"/>
  <c r="F83"/>
  <c r="F82" s="1"/>
  <c r="E82"/>
  <c r="C82" s="1"/>
  <c r="C81"/>
  <c r="C83"/>
  <c r="D42"/>
  <c r="C44"/>
  <c r="E118" i="12"/>
  <c r="F118"/>
  <c r="E107"/>
  <c r="F107"/>
  <c r="D107"/>
  <c r="D104"/>
  <c r="D118" s="1"/>
  <c r="C100"/>
  <c r="D100"/>
  <c r="C106"/>
  <c r="J34" i="2"/>
  <c r="E34"/>
  <c r="P34" s="1"/>
  <c r="P33" s="1"/>
  <c r="E80" i="12"/>
  <c r="C79"/>
  <c r="C80"/>
  <c r="C81"/>
  <c r="E40"/>
  <c r="F40"/>
  <c r="D40"/>
  <c r="C42"/>
  <c r="E33" i="2" l="1"/>
  <c r="E84" i="1"/>
  <c r="C118" i="12"/>
  <c r="E60" i="2" l="1"/>
  <c r="P60" s="1"/>
  <c r="J60"/>
  <c r="H60"/>
  <c r="G60"/>
  <c r="H51" i="7"/>
  <c r="J58" i="2"/>
  <c r="P58" s="1"/>
  <c r="H40" i="7" l="1"/>
  <c r="H39"/>
  <c r="G19"/>
  <c r="H20"/>
  <c r="C102" i="12" l="1"/>
  <c r="C109" l="1"/>
  <c r="C105" l="1"/>
  <c r="G13" i="7"/>
  <c r="H16"/>
  <c r="H15" s="1"/>
  <c r="G15"/>
  <c r="C113" i="12"/>
  <c r="C114"/>
  <c r="C115"/>
  <c r="C116"/>
  <c r="C117"/>
  <c r="C112"/>
  <c r="C95"/>
  <c r="E82"/>
  <c r="F82"/>
  <c r="D82"/>
  <c r="C83"/>
  <c r="C84"/>
  <c r="C110"/>
  <c r="C108"/>
  <c r="C107"/>
  <c r="C104"/>
  <c r="C103"/>
  <c r="C101"/>
  <c r="C99"/>
  <c r="C98"/>
  <c r="C96"/>
  <c r="C94"/>
  <c r="C93"/>
  <c r="F87"/>
  <c r="C87"/>
  <c r="C85"/>
  <c r="C78"/>
  <c r="C77"/>
  <c r="F76"/>
  <c r="E76"/>
  <c r="D76"/>
  <c r="C75"/>
  <c r="C74"/>
  <c r="C73"/>
  <c r="C72"/>
  <c r="F71"/>
  <c r="E71"/>
  <c r="D71"/>
  <c r="E69"/>
  <c r="E67" s="1"/>
  <c r="C68"/>
  <c r="F67"/>
  <c r="C66"/>
  <c r="C65"/>
  <c r="F64"/>
  <c r="E64"/>
  <c r="D64"/>
  <c r="C63"/>
  <c r="C62"/>
  <c r="C61"/>
  <c r="C60"/>
  <c r="D59"/>
  <c r="C58"/>
  <c r="C57"/>
  <c r="D56"/>
  <c r="C56" s="1"/>
  <c r="C55"/>
  <c r="F54"/>
  <c r="F53" s="1"/>
  <c r="E54"/>
  <c r="E53" s="1"/>
  <c r="D54"/>
  <c r="C51"/>
  <c r="C50"/>
  <c r="C49"/>
  <c r="F48"/>
  <c r="F47" s="1"/>
  <c r="E48"/>
  <c r="E47" s="1"/>
  <c r="D48"/>
  <c r="C46"/>
  <c r="C45"/>
  <c r="C44"/>
  <c r="F43"/>
  <c r="E43"/>
  <c r="D43"/>
  <c r="C41"/>
  <c r="C39"/>
  <c r="C38"/>
  <c r="C37"/>
  <c r="C36"/>
  <c r="C35"/>
  <c r="C34"/>
  <c r="C33"/>
  <c r="C32"/>
  <c r="C31"/>
  <c r="C30"/>
  <c r="F29"/>
  <c r="E29"/>
  <c r="D29"/>
  <c r="C27"/>
  <c r="C26"/>
  <c r="F25"/>
  <c r="E25"/>
  <c r="C25" s="1"/>
  <c r="C24"/>
  <c r="F23"/>
  <c r="E23"/>
  <c r="E22" s="1"/>
  <c r="D23"/>
  <c r="D21"/>
  <c r="C21" s="1"/>
  <c r="C20"/>
  <c r="D19"/>
  <c r="C19" s="1"/>
  <c r="C18"/>
  <c r="F17"/>
  <c r="F16" s="1"/>
  <c r="E17"/>
  <c r="E16" s="1"/>
  <c r="D15"/>
  <c r="D14"/>
  <c r="C14" s="1"/>
  <c r="F13"/>
  <c r="F12" s="1"/>
  <c r="E13"/>
  <c r="E12" s="1"/>
  <c r="C11"/>
  <c r="F10"/>
  <c r="E10"/>
  <c r="D10"/>
  <c r="C54" l="1"/>
  <c r="C10"/>
  <c r="F70"/>
  <c r="F52" s="1"/>
  <c r="C82"/>
  <c r="C23"/>
  <c r="C48"/>
  <c r="C64"/>
  <c r="C76"/>
  <c r="C40"/>
  <c r="C43"/>
  <c r="D70"/>
  <c r="C111"/>
  <c r="C29"/>
  <c r="D22"/>
  <c r="C22" s="1"/>
  <c r="D53"/>
  <c r="C53" s="1"/>
  <c r="D13"/>
  <c r="C13" s="1"/>
  <c r="E28"/>
  <c r="E9" s="1"/>
  <c r="F28"/>
  <c r="D47"/>
  <c r="C47" s="1"/>
  <c r="E70"/>
  <c r="E52" s="1"/>
  <c r="F22"/>
  <c r="D17"/>
  <c r="D16" s="1"/>
  <c r="C16" s="1"/>
  <c r="C59"/>
  <c r="C15"/>
  <c r="C69"/>
  <c r="C71"/>
  <c r="C97"/>
  <c r="D28"/>
  <c r="D67"/>
  <c r="C67" s="1"/>
  <c r="E86" l="1"/>
  <c r="D12"/>
  <c r="C12" s="1"/>
  <c r="F9"/>
  <c r="F86" s="1"/>
  <c r="C70"/>
  <c r="C28"/>
  <c r="C17"/>
  <c r="D52"/>
  <c r="C52" s="1"/>
  <c r="D9" l="1"/>
  <c r="C9" s="1"/>
  <c r="D86"/>
  <c r="C86" s="1"/>
  <c r="H56" i="7" l="1"/>
  <c r="H55"/>
  <c r="G55"/>
  <c r="J36" i="2" l="1"/>
  <c r="G49" i="7"/>
  <c r="H52"/>
  <c r="H50"/>
  <c r="G36"/>
  <c r="H38"/>
  <c r="H41"/>
  <c r="K35" i="2" l="1"/>
  <c r="J35" s="1"/>
  <c r="H49" i="7"/>
  <c r="J23" i="2"/>
  <c r="C76" i="1"/>
  <c r="C77"/>
  <c r="E73"/>
  <c r="F73"/>
  <c r="D73"/>
  <c r="O35" i="2" l="1"/>
  <c r="E86" i="1"/>
  <c r="F86"/>
  <c r="D86"/>
  <c r="C87"/>
  <c r="C88"/>
  <c r="F45" i="2"/>
  <c r="G45"/>
  <c r="H45"/>
  <c r="I45"/>
  <c r="L45"/>
  <c r="M45"/>
  <c r="N45"/>
  <c r="O48"/>
  <c r="J48"/>
  <c r="E48"/>
  <c r="P48" l="1"/>
  <c r="H42" i="7" l="1"/>
  <c r="G45" l="1"/>
  <c r="H46"/>
  <c r="G34" l="1"/>
  <c r="K27" i="2" s="1"/>
  <c r="O27" s="1"/>
  <c r="J27" s="1"/>
  <c r="H22" i="7"/>
  <c r="F38" i="10"/>
  <c r="D38"/>
  <c r="E26"/>
  <c r="E38" s="1"/>
  <c r="F26"/>
  <c r="D26"/>
  <c r="C27"/>
  <c r="C38" l="1"/>
  <c r="C26"/>
  <c r="H30" i="7" l="1"/>
  <c r="G29"/>
  <c r="G48" l="1"/>
  <c r="H14"/>
  <c r="H13" s="1"/>
  <c r="K19" i="2" s="1"/>
  <c r="O19" s="1"/>
  <c r="G32" i="7"/>
  <c r="G43" s="1"/>
  <c r="G23"/>
  <c r="H23" s="1"/>
  <c r="H24"/>
  <c r="H31"/>
  <c r="H29" s="1"/>
  <c r="K37" i="2" s="1"/>
  <c r="H33" i="7"/>
  <c r="H35"/>
  <c r="H34" s="1"/>
  <c r="H37"/>
  <c r="H36" s="1"/>
  <c r="H47"/>
  <c r="H45" s="1"/>
  <c r="H21"/>
  <c r="F54" i="2"/>
  <c r="G54"/>
  <c r="H54"/>
  <c r="I54"/>
  <c r="J54"/>
  <c r="K54"/>
  <c r="L54"/>
  <c r="M54"/>
  <c r="N54"/>
  <c r="O54"/>
  <c r="E55"/>
  <c r="P55" s="1"/>
  <c r="E46"/>
  <c r="G28" i="7" l="1"/>
  <c r="H17"/>
  <c r="J37" i="2"/>
  <c r="O37"/>
  <c r="K47"/>
  <c r="O47" s="1"/>
  <c r="K52"/>
  <c r="K50" s="1"/>
  <c r="O52" l="1"/>
  <c r="J19"/>
  <c r="K18"/>
  <c r="J31"/>
  <c r="J30" s="1"/>
  <c r="E31"/>
  <c r="O30"/>
  <c r="N30"/>
  <c r="M30"/>
  <c r="L30"/>
  <c r="H30"/>
  <c r="G30"/>
  <c r="F30"/>
  <c r="F26"/>
  <c r="G26"/>
  <c r="H26"/>
  <c r="I26"/>
  <c r="K26"/>
  <c r="L26"/>
  <c r="M26"/>
  <c r="N26"/>
  <c r="O26"/>
  <c r="J28"/>
  <c r="E28"/>
  <c r="J39"/>
  <c r="J38"/>
  <c r="O72"/>
  <c r="D61" i="1"/>
  <c r="C62"/>
  <c r="C63"/>
  <c r="P31" i="2" l="1"/>
  <c r="P30" s="1"/>
  <c r="E30"/>
  <c r="P28"/>
  <c r="J26"/>
  <c r="G14"/>
  <c r="H14"/>
  <c r="I14"/>
  <c r="L14"/>
  <c r="M14"/>
  <c r="N14"/>
  <c r="F14"/>
  <c r="J63"/>
  <c r="F50"/>
  <c r="G50"/>
  <c r="H50"/>
  <c r="I50"/>
  <c r="L50"/>
  <c r="M50"/>
  <c r="N50"/>
  <c r="J51"/>
  <c r="E51"/>
  <c r="E52"/>
  <c r="P51" l="1"/>
  <c r="E50"/>
  <c r="E35" l="1"/>
  <c r="E36"/>
  <c r="E37"/>
  <c r="E27"/>
  <c r="E26" s="1"/>
  <c r="J16"/>
  <c r="E16"/>
  <c r="D58" i="1"/>
  <c r="C59"/>
  <c r="C60"/>
  <c r="E27"/>
  <c r="F27"/>
  <c r="D27"/>
  <c r="E25"/>
  <c r="F25"/>
  <c r="D25"/>
  <c r="C26"/>
  <c r="C28"/>
  <c r="G78" i="2"/>
  <c r="I78"/>
  <c r="M78"/>
  <c r="N78"/>
  <c r="J70"/>
  <c r="N69"/>
  <c r="M69"/>
  <c r="L69"/>
  <c r="H69"/>
  <c r="G69"/>
  <c r="F69"/>
  <c r="E69"/>
  <c r="E15"/>
  <c r="F24" i="1" l="1"/>
  <c r="E24"/>
  <c r="P27" i="2"/>
  <c r="P26" s="1"/>
  <c r="P16"/>
  <c r="E14"/>
  <c r="C58" i="1"/>
  <c r="D24"/>
  <c r="C27"/>
  <c r="C25"/>
  <c r="O69" i="2"/>
  <c r="J69"/>
  <c r="P70"/>
  <c r="P69" s="1"/>
  <c r="J66"/>
  <c r="G17" i="7" l="1"/>
  <c r="G12" s="1"/>
  <c r="H12" s="1"/>
  <c r="H59" s="1"/>
  <c r="H48"/>
  <c r="H32"/>
  <c r="H43" s="1"/>
  <c r="E63" i="2"/>
  <c r="P63" s="1"/>
  <c r="P62" s="1"/>
  <c r="O62"/>
  <c r="N62"/>
  <c r="M62"/>
  <c r="L62"/>
  <c r="J62"/>
  <c r="H62"/>
  <c r="G62"/>
  <c r="F62"/>
  <c r="K15" l="1"/>
  <c r="P37"/>
  <c r="E62"/>
  <c r="O15" l="1"/>
  <c r="J15" s="1"/>
  <c r="K14"/>
  <c r="P36" l="1"/>
  <c r="C61" i="1"/>
  <c r="C64"/>
  <c r="C65"/>
  <c r="J73" i="2"/>
  <c r="J74"/>
  <c r="F72"/>
  <c r="G72"/>
  <c r="H72"/>
  <c r="I72"/>
  <c r="I13" s="1"/>
  <c r="L72"/>
  <c r="M72"/>
  <c r="N72"/>
  <c r="E73"/>
  <c r="D56" i="1"/>
  <c r="D55" s="1"/>
  <c r="C29" i="10"/>
  <c r="C79" i="1"/>
  <c r="M18" i="2"/>
  <c r="N18"/>
  <c r="O18"/>
  <c r="J18"/>
  <c r="G21"/>
  <c r="H21"/>
  <c r="J21"/>
  <c r="L21"/>
  <c r="M21"/>
  <c r="N21"/>
  <c r="O21"/>
  <c r="E22"/>
  <c r="P22" s="1"/>
  <c r="E23"/>
  <c r="P23" s="1"/>
  <c r="E24"/>
  <c r="P24" s="1"/>
  <c r="P35"/>
  <c r="E39"/>
  <c r="E40"/>
  <c r="P40" s="1"/>
  <c r="J42"/>
  <c r="L42"/>
  <c r="M42"/>
  <c r="N42"/>
  <c r="O42"/>
  <c r="H42"/>
  <c r="O50"/>
  <c r="G58"/>
  <c r="H58"/>
  <c r="M58"/>
  <c r="N58"/>
  <c r="P59"/>
  <c r="G65"/>
  <c r="H65"/>
  <c r="L65"/>
  <c r="M65"/>
  <c r="N65"/>
  <c r="P66"/>
  <c r="E67"/>
  <c r="E75"/>
  <c r="F78" i="1"/>
  <c r="D78"/>
  <c r="F34" i="10"/>
  <c r="E34"/>
  <c r="D34"/>
  <c r="C34"/>
  <c r="F18"/>
  <c r="E18"/>
  <c r="D18"/>
  <c r="C18"/>
  <c r="M13" i="2" l="1"/>
  <c r="N13"/>
  <c r="J14"/>
  <c r="O14"/>
  <c r="P73"/>
  <c r="E47"/>
  <c r="E45" s="1"/>
  <c r="E56"/>
  <c r="E74"/>
  <c r="E38"/>
  <c r="F21"/>
  <c r="J52"/>
  <c r="J50" s="1"/>
  <c r="E65"/>
  <c r="F65"/>
  <c r="L18"/>
  <c r="E21"/>
  <c r="L78" l="1"/>
  <c r="L13" s="1"/>
  <c r="P56"/>
  <c r="P54" s="1"/>
  <c r="E54"/>
  <c r="P15"/>
  <c r="P14" s="1"/>
  <c r="P38"/>
  <c r="P21"/>
  <c r="P74"/>
  <c r="E72"/>
  <c r="J75"/>
  <c r="J72" s="1"/>
  <c r="P52"/>
  <c r="P50" s="1"/>
  <c r="P39"/>
  <c r="E56" i="1"/>
  <c r="E55" s="1"/>
  <c r="F56"/>
  <c r="F55" s="1"/>
  <c r="E66"/>
  <c r="F66"/>
  <c r="F69"/>
  <c r="F72"/>
  <c r="E85"/>
  <c r="F85"/>
  <c r="E50"/>
  <c r="E49" s="1"/>
  <c r="F50"/>
  <c r="F49" s="1"/>
  <c r="E45"/>
  <c r="F45"/>
  <c r="E42"/>
  <c r="F42"/>
  <c r="E31"/>
  <c r="F31"/>
  <c r="E19"/>
  <c r="E18" s="1"/>
  <c r="F19"/>
  <c r="F18" s="1"/>
  <c r="E15"/>
  <c r="E14" s="1"/>
  <c r="F15"/>
  <c r="F14" s="1"/>
  <c r="E12"/>
  <c r="F12"/>
  <c r="P75" i="2" l="1"/>
  <c r="P72" s="1"/>
  <c r="D72" i="1"/>
  <c r="F30"/>
  <c r="F11" s="1"/>
  <c r="E30"/>
  <c r="E11" s="1"/>
  <c r="J47" i="2" l="1"/>
  <c r="P47" l="1"/>
  <c r="E78" i="1" l="1"/>
  <c r="C78" s="1"/>
  <c r="C80"/>
  <c r="C36" l="1"/>
  <c r="E71"/>
  <c r="D16"/>
  <c r="C40"/>
  <c r="C39"/>
  <c r="C41"/>
  <c r="C47"/>
  <c r="C48"/>
  <c r="C67" l="1"/>
  <c r="C52"/>
  <c r="D23"/>
  <c r="C23" s="1"/>
  <c r="C53"/>
  <c r="C57"/>
  <c r="D21"/>
  <c r="C21" s="1"/>
  <c r="D17"/>
  <c r="C17" s="1"/>
  <c r="C46"/>
  <c r="D45"/>
  <c r="C45" s="1"/>
  <c r="C51"/>
  <c r="C43"/>
  <c r="C42"/>
  <c r="C16"/>
  <c r="C71"/>
  <c r="E69"/>
  <c r="D15" l="1"/>
  <c r="C15" s="1"/>
  <c r="D50"/>
  <c r="C50" s="1"/>
  <c r="C13"/>
  <c r="D12"/>
  <c r="C56"/>
  <c r="D14" l="1"/>
  <c r="C14" s="1"/>
  <c r="D49"/>
  <c r="C49" s="1"/>
  <c r="C12"/>
  <c r="C55"/>
  <c r="C20" l="1"/>
  <c r="C70" l="1"/>
  <c r="D69"/>
  <c r="C69" s="1"/>
  <c r="C37"/>
  <c r="C29"/>
  <c r="C68"/>
  <c r="D66"/>
  <c r="C74"/>
  <c r="C75"/>
  <c r="C33"/>
  <c r="C24" l="1"/>
  <c r="C32"/>
  <c r="E72"/>
  <c r="C66"/>
  <c r="C73" l="1"/>
  <c r="C22"/>
  <c r="D19"/>
  <c r="C72"/>
  <c r="D18" l="1"/>
  <c r="C19"/>
  <c r="C54"/>
  <c r="C18" l="1"/>
  <c r="C35" l="1"/>
  <c r="C38" l="1"/>
  <c r="C34" l="1"/>
  <c r="D31"/>
  <c r="J67" i="2"/>
  <c r="O65"/>
  <c r="C31" i="1" l="1"/>
  <c r="D30"/>
  <c r="D11" s="1"/>
  <c r="P67" i="2"/>
  <c r="P65" s="1"/>
  <c r="J65"/>
  <c r="D91" i="1"/>
  <c r="D84" l="1"/>
  <c r="C84" s="1"/>
  <c r="C30"/>
  <c r="E91"/>
  <c r="C11" l="1"/>
  <c r="C91"/>
  <c r="F91"/>
  <c r="G18" i="2" l="1"/>
  <c r="G42"/>
  <c r="H18"/>
  <c r="H78" l="1"/>
  <c r="H13" s="1"/>
  <c r="G13"/>
  <c r="E19"/>
  <c r="F18"/>
  <c r="F78" s="1"/>
  <c r="F42"/>
  <c r="E43"/>
  <c r="F13" l="1"/>
  <c r="P19"/>
  <c r="P18" s="1"/>
  <c r="E18"/>
  <c r="E78" s="1"/>
  <c r="D85" i="1"/>
  <c r="C85" s="1"/>
  <c r="C89"/>
  <c r="P43" i="2"/>
  <c r="P42" s="1"/>
  <c r="E42"/>
  <c r="E13" l="1"/>
  <c r="C86" i="1"/>
  <c r="D30" i="10" l="1"/>
  <c r="E30" s="1"/>
  <c r="C30" s="1"/>
  <c r="C90" i="1"/>
  <c r="D39" i="10" l="1"/>
  <c r="D28"/>
  <c r="D25" s="1"/>
  <c r="D37" l="1"/>
  <c r="D33" s="1"/>
  <c r="D40" s="1"/>
  <c r="E39"/>
  <c r="E28"/>
  <c r="F30"/>
  <c r="F28" s="1"/>
  <c r="F25" l="1"/>
  <c r="F17" s="1"/>
  <c r="F31" s="1"/>
  <c r="E25"/>
  <c r="E17" s="1"/>
  <c r="E31" s="1"/>
  <c r="E37"/>
  <c r="E33" s="1"/>
  <c r="E40" s="1"/>
  <c r="F39"/>
  <c r="F37" s="1"/>
  <c r="F33" s="1"/>
  <c r="F40" s="1"/>
  <c r="D17"/>
  <c r="D31" s="1"/>
  <c r="C39"/>
  <c r="C37" s="1"/>
  <c r="C33" s="1"/>
  <c r="C40" s="1"/>
  <c r="C28"/>
  <c r="H19" i="7"/>
  <c r="K46" i="2" s="1"/>
  <c r="K45" s="1"/>
  <c r="K78" s="1"/>
  <c r="H28" i="7"/>
  <c r="C25" i="10" l="1"/>
  <c r="C17" s="1"/>
  <c r="C31" s="1"/>
  <c r="O46" i="2"/>
  <c r="O45" s="1"/>
  <c r="O78" s="1"/>
  <c r="K13"/>
  <c r="J46" l="1"/>
  <c r="J45" s="1"/>
  <c r="J78" s="1"/>
  <c r="O13"/>
  <c r="P46" l="1"/>
  <c r="P45" l="1"/>
  <c r="J13"/>
  <c r="P78" l="1"/>
  <c r="P13" s="1"/>
</calcChain>
</file>

<file path=xl/sharedStrings.xml><?xml version="1.0" encoding="utf-8"?>
<sst xmlns="http://schemas.openxmlformats.org/spreadsheetml/2006/main" count="533" uniqueCount="342">
  <si>
    <t>Додаток № 1</t>
  </si>
  <si>
    <t>Код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</si>
  <si>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</si>
  <si>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</si>
  <si>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</si>
  <si>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</si>
  <si>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</si>
  <si>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</si>
  <si>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</si>
  <si>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</si>
  <si>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</si>
  <si>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</si>
  <si>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</si>
  <si>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</si>
  <si>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</si>
  <si>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</si>
  <si>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</si>
  <si>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</si>
  <si>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</si>
  <si>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</si>
  <si>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</si>
  <si>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</si>
  <si>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</si>
  <si>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</si>
  <si>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</si>
  <si>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</si>
  <si>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</si>
  <si>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</si>
  <si>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ДОХОДИ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</si>
  <si>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</si>
  <si>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</si>
  <si>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</si>
  <si>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</si>
  <si>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</si>
  <si>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</si>
  <si>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</si>
  <si>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</si>
  <si>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</si>
  <si>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</si>
  <si>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</si>
  <si>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</si>
  <si>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</si>
  <si>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Разом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</si>
  <si>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</si>
  <si>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</si>
  <si>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</si>
  <si>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</si>
  <si>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</si>
  <si>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</si>
  <si>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</si>
  <si>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</si>
  <si>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</si>
  <si>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</si>
  <si>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</si>
  <si>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</si>
  <si>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</si>
  <si>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</si>
  <si>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</si>
  <si>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</si>
  <si>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</si>
  <si>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</si>
  <si>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</si>
  <si>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</si>
  <si>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</si>
  <si>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</si>
  <si>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</si>
  <si>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</si>
  <si>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</si>
  <si>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</si>
  <si>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</si>
  <si>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</si>
  <si>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</si>
  <si>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</si>
  <si>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</si>
  <si>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</si>
  <si>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</si>
  <si>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</si>
  <si>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</si>
  <si>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Доходи від власності та підприємницької діяльності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</si>
  <si>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</si>
  <si>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</si>
  <si>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Всього доходів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</si>
  <si>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</si>
  <si>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</si>
  <si>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</si>
  <si>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</si>
  <si>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</si>
  <si>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</si>
  <si>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</si>
  <si>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</si>
  <si>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</si>
  <si>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</si>
  <si>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</si>
  <si>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</si>
  <si>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</si>
  <si>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</si>
  <si>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</si>
  <si>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</si>
  <si>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</si>
  <si>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</si>
  <si>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</si>
  <si>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</si>
  <si>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</si>
  <si>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</si>
  <si>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</si>
  <si>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</si>
  <si>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</si>
  <si>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</si>
  <si>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</si>
  <si>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</si>
  <si>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</si>
  <si>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</si>
  <si>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</si>
  <si>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</si>
  <si>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</si>
  <si>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</si>
  <si>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</si>
  <si>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Організація та проведення громадських робіт</t>
  </si>
  <si>
    <t>Усього по КЕКВ 3210</t>
  </si>
  <si>
    <t>0133</t>
  </si>
  <si>
    <t>1050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</si>
  <si>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</si>
  <si>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</si>
  <si>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</si>
  <si>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0490</t>
  </si>
  <si>
    <t>0421</t>
  </si>
  <si>
    <t>0456</t>
  </si>
  <si>
    <t>Будівництво ліній зовнішнього освітлення</t>
  </si>
  <si>
    <t>Будівництво туалету на пл.Привокзальній</t>
  </si>
  <si>
    <t>0512</t>
  </si>
  <si>
    <t>3000</t>
  </si>
  <si>
    <t>4000</t>
  </si>
  <si>
    <t>6000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</si>
  <si>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</si>
  <si>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</si>
  <si>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</si>
  <si>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</si>
  <si>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0443</t>
  </si>
  <si>
    <t>Організація благоустрою населених пунктів</t>
  </si>
  <si>
    <t>Утримання та розвитокавтомобільних доріг та дорожньої інфраструктури за рахунок коштів місцевого бюджету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</si>
  <si>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</si>
  <si>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</si>
  <si>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</si>
  <si>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3140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</si>
  <si>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</si>
  <si>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</si>
  <si>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</si>
  <si>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</si>
  <si>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</si>
  <si>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</si>
  <si>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</si>
  <si>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</si>
  <si>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</si>
  <si>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</si>
  <si>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</si>
  <si>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</si>
  <si>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</si>
  <si>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</si>
  <si>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</si>
  <si>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</si>
  <si>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</si>
  <si>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</si>
  <si>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</si>
  <si>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Охорона навколишнього природного середовища</t>
  </si>
  <si>
    <t>Утилізація відходів</t>
  </si>
  <si>
    <t>Міжбюджетні трансферти</t>
  </si>
  <si>
    <t>Інші дотації з місцевого бюджету іншим місцевим бюджетам</t>
  </si>
  <si>
    <t>Інші субвенції з місцевого бюджету</t>
  </si>
  <si>
    <t>3210</t>
  </si>
  <si>
    <t>3242</t>
  </si>
  <si>
    <t>Інші заходи у сфері соціального захисту і соціального забезпечення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</si>
  <si>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</si>
  <si>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Субвенції з місцевих бюджетів іншим місцевим бюджетам</t>
  </si>
  <si>
    <t>Керівник ФРВ - головний бухгалтер</t>
  </si>
  <si>
    <t>Н.О.Варибрус</t>
  </si>
  <si>
    <t>Керівник ФРВ - головний бухгалтер  ___________________ Н.О.Варибрус</t>
  </si>
  <si>
    <t>Усього доходів (без врахування міжбюджетних трансфертів)</t>
  </si>
  <si>
    <t>Офіційні трансферти</t>
  </si>
  <si>
    <t>Усього</t>
  </si>
  <si>
    <t>Найменування згідно з Класифікацією доходів бюджету</t>
  </si>
  <si>
    <t>(грн.)</t>
  </si>
  <si>
    <t xml:space="preserve"> місцевого бюджету  на 2019 рік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</si>
  <si>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</si>
  <si>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</si>
  <si>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місцевого бюджету  на 2019 рік</t>
  </si>
  <si>
    <t>у т.ч. бюджет розвитку</t>
  </si>
  <si>
    <t>Найменування згідно з Класифікацією фінансування бюджету</t>
  </si>
  <si>
    <t>Фінансування за типом кредитора</t>
  </si>
  <si>
    <r>
      <t>Фінансування за типом боргового зобов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язання</t>
    </r>
  </si>
  <si>
    <t>Х</t>
  </si>
  <si>
    <t>видатків місцевого бюджету на 2019 рік</t>
  </si>
  <si>
    <t>(грн)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</si>
  <si>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</si>
  <si>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</si>
  <si>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</si>
  <si>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</si>
  <si>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у т.ч., бюджет розвитку</t>
  </si>
  <si>
    <t>4082</t>
  </si>
  <si>
    <t>Інші заходи в галузі культури та мистецтва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</si>
  <si>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</si>
  <si>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</si>
  <si>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0829</t>
  </si>
  <si>
    <t>0810</t>
  </si>
  <si>
    <t>5000</t>
  </si>
  <si>
    <t>Фізична культура і спорт</t>
  </si>
  <si>
    <t>УСЬОГО</t>
  </si>
  <si>
    <t>Сватівська міська рада Луганської області</t>
  </si>
  <si>
    <t>0110000</t>
  </si>
  <si>
    <t>0110150</t>
  </si>
  <si>
    <t>0111010</t>
  </si>
  <si>
    <t>0113140</t>
  </si>
  <si>
    <t>0113210</t>
  </si>
  <si>
    <t>0113242</t>
  </si>
  <si>
    <t>0114060</t>
  </si>
  <si>
    <t>0114082</t>
  </si>
  <si>
    <t>0115061</t>
  </si>
  <si>
    <t>0116030</t>
  </si>
  <si>
    <t>0117130</t>
  </si>
  <si>
    <r>
      <t>Будівництво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житлово-комунального господарства</t>
    </r>
  </si>
  <si>
    <t>0117310</t>
  </si>
  <si>
    <t>7310</t>
  </si>
  <si>
    <t>0117330</t>
  </si>
  <si>
    <t>0117413</t>
  </si>
  <si>
    <t>0117461</t>
  </si>
  <si>
    <t>0470</t>
  </si>
  <si>
    <t>Заходи з енергозбереження</t>
  </si>
  <si>
    <t>0117640</t>
  </si>
  <si>
    <t>0117680</t>
  </si>
  <si>
    <t>0118312</t>
  </si>
  <si>
    <r>
      <t>Розподіл коштів бюджету розвитку за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єктами у 2019 році</t>
    </r>
  </si>
  <si>
    <t>Код Програмної класифікації видатків та кредитування місцевого бюджету</t>
  </si>
  <si>
    <r>
      <t>Назва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відповідно до проектно - кошторисної документації</t>
    </r>
  </si>
  <si>
    <r>
      <t>Строк реалізації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(рік початку і завершення)</t>
    </r>
  </si>
  <si>
    <r>
      <t>Загальна вартість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єкта, гривень</t>
    </r>
  </si>
  <si>
    <t>Обсяг видатків бюджету розвитку, гривень</t>
  </si>
  <si>
    <r>
      <t>Рівень будівельної готовності об</t>
    </r>
    <r>
      <rPr>
        <sz val="5"/>
        <color theme="1"/>
        <rFont val="Calibri"/>
        <family val="2"/>
        <charset val="204"/>
      </rPr>
      <t>'</t>
    </r>
    <r>
      <rPr>
        <sz val="5"/>
        <color theme="1"/>
        <rFont val="Book Antiqua"/>
        <family val="1"/>
        <charset val="204"/>
      </rPr>
      <t>єкта на кінець бюджетного періоду, %</t>
    </r>
  </si>
  <si>
    <r>
      <t>Будівництво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житлово-комунального господарства</t>
    </r>
  </si>
  <si>
    <r>
      <t>Будівництво інших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</si>
  <si>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Будівництво спортивного поля на території стадіону "Нива" КЗ "Міский клуб культури та дозвілля"</t>
  </si>
  <si>
    <t>Капітальний ремонт адмінбудівлі Сватівської міської ради за адресо. Пл.50-річчя Перемоги, 36 у м.Сватове (термомодернізація та заміна покрівлі)</t>
  </si>
  <si>
    <t>Будівництво ліній зовнішнього освітлення (відповідно до Програми)</t>
  </si>
  <si>
    <t>Придбання твердопаливних котлів</t>
  </si>
  <si>
    <t xml:space="preserve">Реконструкція ганків в КЗДО Сватівської міської ради </t>
  </si>
  <si>
    <t>0111000</t>
  </si>
  <si>
    <t>0110100</t>
  </si>
  <si>
    <t>0113000</t>
  </si>
  <si>
    <t>0114000</t>
  </si>
  <si>
    <t>0115000</t>
  </si>
  <si>
    <t>0116000</t>
  </si>
  <si>
    <t>0117100</t>
  </si>
  <si>
    <t>0117300</t>
  </si>
  <si>
    <t>0117400</t>
  </si>
  <si>
    <t>0117600</t>
  </si>
  <si>
    <t>0118300</t>
  </si>
  <si>
    <t>0119000</t>
  </si>
  <si>
    <t>Капітальний ремонт ліній зовнішнього освітлення (відповідно до Програми)</t>
  </si>
  <si>
    <t>Капітальний ремонт пішохідних переходів (кладок) (відповідно до Програми)</t>
  </si>
  <si>
    <t>Надходження від розміщення відходів у спеціальновідведених для цього місцях чи на об’єктах, крім розміщення окремих видів відходів як вторинної сировини</t>
  </si>
  <si>
    <t>Фінансування за рахунок залишків коштів на рахунках бюджетних установ</t>
  </si>
  <si>
    <t>Капітальний ремонт будівлі МККД по вул.Сосюри, 3</t>
  </si>
  <si>
    <t>Реконструкція електромережі по вул.Сосюри, 3у м.Сватове</t>
  </si>
  <si>
    <t>Додаток № 4</t>
  </si>
  <si>
    <t>Субвенція на придбання офісної техніки для обладнання робочих місць лікарів Сватівського РТМО</t>
  </si>
  <si>
    <t>0117366</t>
  </si>
  <si>
    <t>Реалізація проектів в рамках Надзвичайної кредитної програми для відновлення України</t>
  </si>
  <si>
    <t>0117700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</si>
  <si>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</si>
  <si>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</si>
  <si>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</si>
  <si>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</si>
  <si>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</si>
  <si>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 xml:space="preserve">Капітальний ремонт автодоріги по вул.Успенська </t>
  </si>
  <si>
    <t>Капітальний ремонт автодоріги по вул.Челюскінців</t>
  </si>
  <si>
    <t>Капітальний ремонт автодоріги по пл.Привокзальна</t>
  </si>
  <si>
    <t>Капітальний ремонт автодороги по кв.Мирний (б.10, 12, 13, 14)</t>
  </si>
  <si>
    <t>Будівництво паркувальних місць для автомобілів на пл.50-річчя Перемоги</t>
  </si>
  <si>
    <t>0116013</t>
  </si>
  <si>
    <t>Забезпечення діяльності водопровідно-каналізаційного господарства</t>
  </si>
  <si>
    <t>Надання капітального трансферту МКП "Сватівський водоканал" на придбання засувок на водопровідно-каналізаційні мережі</t>
  </si>
  <si>
    <t>Надання капітального трансферту МКП "Сватівський водоканал" на придбання пожарних гідрантів</t>
  </si>
  <si>
    <t>Капітальний трансферт МКП "Сватівський водоканал" за рахунок коштів субвенції з державного бюджету на реалізацію проектів у рамках Надзвичайної кредитної програми для відновлення України, відповідно до додатку 4 до постанови КМУ від 27.12.2018р. № 1204</t>
  </si>
  <si>
    <t>0110180</t>
  </si>
  <si>
    <t>ПОЯСНЮВАЛЬНА ЗАПИСКА</t>
  </si>
  <si>
    <t>до рішення "Про внесення змін до бюджету"</t>
  </si>
  <si>
    <t>Найменування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</si>
  <si>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</si>
  <si>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
</t>
  </si>
  <si>
    <t>Інші дотації з місцевого бюджету</t>
  </si>
  <si>
    <t>ВИДАТКИ</t>
  </si>
  <si>
    <r>
      <t>утримання ДНЗ (благодійні внески для</t>
    </r>
    <r>
      <rPr>
        <i/>
        <sz val="8.0500000000000007"/>
        <color theme="1"/>
        <rFont val="Book Antiqua"/>
        <family val="1"/>
        <charset val="204"/>
      </rPr>
      <t xml:space="preserve"> КДНЗ)</t>
    </r>
  </si>
  <si>
    <t>грн.</t>
  </si>
  <si>
    <t>придбання метеріалів за рахунок власних надходжень</t>
  </si>
  <si>
    <t>міжнародний грант</t>
  </si>
  <si>
    <t>0119770</t>
  </si>
  <si>
    <t>Надання трансфертів одержувачам бюджетних коштів (МКП "Сватівський водоканал"), в т.р.:</t>
  </si>
  <si>
    <t>Капітальний ремонт автодоріг, всього:</t>
  </si>
  <si>
    <t xml:space="preserve">           по вул.Челюскінців</t>
  </si>
  <si>
    <t xml:space="preserve">           по вул.Успенська </t>
  </si>
  <si>
    <t xml:space="preserve">           по пл.Привокзальна</t>
  </si>
  <si>
    <t xml:space="preserve">          по кв.Мирний (б.10, 12, 13, 14)</t>
  </si>
  <si>
    <r>
      <t xml:space="preserve">в т.р.:    </t>
    </r>
    <r>
      <rPr>
        <sz val="7"/>
        <color theme="1"/>
        <rFont val="Book Antiqua"/>
        <family val="1"/>
        <charset val="204"/>
      </rPr>
      <t xml:space="preserve">  відповідно до Програми</t>
    </r>
  </si>
  <si>
    <r>
      <t xml:space="preserve">                 </t>
    </r>
    <r>
      <rPr>
        <sz val="7"/>
        <color theme="1"/>
        <rFont val="Book Antiqua"/>
        <family val="1"/>
        <charset val="204"/>
      </rPr>
      <t>по вул. Островського (співфінансування)</t>
    </r>
  </si>
  <si>
    <t>Додаток № 2</t>
  </si>
  <si>
    <t>Додаток №  3</t>
  </si>
  <si>
    <t>Придбання саджанців дерев</t>
  </si>
  <si>
    <t>Будівництво (придбання) обладнання для дитячих майданчиків</t>
  </si>
  <si>
    <t>Капітальний ремонт автодоріги по вул.Смальківка-Солонці</t>
  </si>
  <si>
    <t>Капітальний ремонт автодоріги по вул.Островського-Чкалова</t>
  </si>
  <si>
    <t>0118110</t>
  </si>
  <si>
    <t>На виконання заходів, передбачених міською програмою по ліквідації наслідків стихійного лиха  16.06.2019</t>
  </si>
  <si>
    <t>Надання капітального трансферту МКП "Сватівський водоканал" на придбання 4 станцій управління насосами Каскад</t>
  </si>
  <si>
    <t>0320</t>
  </si>
  <si>
    <t>Заходи із запобігання та ліквідації надзвичайних ситуацій та наслідків стихійного лиха</t>
  </si>
  <si>
    <t>Рентна плата за користування надрами для видобування корисних копалин загальнодержавного значення</t>
  </si>
  <si>
    <t xml:space="preserve">Туристичний збір, сплачений фізичними особами </t>
  </si>
  <si>
    <t>Доходи від операцій з капіталом </t>
  </si>
  <si>
    <t>Кошти від відчуження майна, що належить Автономній Республіці Крим та майна, що перебуває в комунальній власності </t>
  </si>
  <si>
    <t>Надходження коштів пайової участі у розвитку інфраструктури населеного пункту</t>
  </si>
  <si>
    <t>на придбання матеріалів для поточного ремонту каналізаціхних мереж</t>
  </si>
  <si>
    <t>на оплату заборгованості по електроенергії</t>
  </si>
  <si>
    <t>на виплату заборгованості із заробітної плати та ЄСВ</t>
  </si>
  <si>
    <t>Придбання обладнання на дитячі майданчики</t>
  </si>
  <si>
    <t>0116012</t>
  </si>
  <si>
    <t>6012</t>
  </si>
  <si>
    <t>Забезпечення діяльності з виробництва, транспортування, постачання теплової енергії</t>
  </si>
  <si>
    <t>0116020</t>
  </si>
  <si>
    <t>Надання трансфертів одержувачам бюджетних коштів (КП "Сватове-тепло"), в т.р.:</t>
  </si>
  <si>
    <t>Надання трансфертів одержувачам бюджетних коштів (КП "Сватове-благоустрій"), в т.р.:</t>
  </si>
  <si>
    <t>на придбання паливних брикетів для опалювального сезону 2019-2020</t>
  </si>
  <si>
    <t>на придбання запасних частин для техніки</t>
  </si>
  <si>
    <t>на придбання 2-х біотуалетів</t>
  </si>
  <si>
    <t>За рахунок власних надходжень (оренда, отримання дарунків) збільшені планові показники на 68438,53грн., в т.р., надходження коштів від оренди -781,61грн., матеріальні цінності для КДНЗ на загальну суму 67656,92грн.</t>
  </si>
  <si>
    <t>Бюджет розвитку збільшено на 220000 грн., в т.р., за рахунок передачі коштів з загального фонду до бюджету розвитку спеціального фонду (88440 грн) та доходів спеціального фонду (131560 грн)</t>
  </si>
  <si>
    <r>
      <t xml:space="preserve">Збільшення доходної частини бюджету  - </t>
    </r>
    <r>
      <rPr>
        <sz val="11"/>
        <color rgb="FFFF0000"/>
        <rFont val="Book Antiqua"/>
        <family val="1"/>
        <charset val="204"/>
      </rPr>
      <t xml:space="preserve">475363,53 </t>
    </r>
    <r>
      <rPr>
        <sz val="11"/>
        <color theme="1"/>
        <rFont val="Book Antiqua"/>
        <family val="1"/>
        <charset val="204"/>
      </rPr>
      <t>грн в розрізі надходжень:</t>
    </r>
  </si>
  <si>
    <t>Надання капітального трансферту КП "Сватове-благоустрій" на придбання 2-х біотуалетів</t>
  </si>
  <si>
    <t>до рішення позачергової 30 сесії (7скликання)</t>
  </si>
  <si>
    <t>Разом збільшення: 475363,53 грн. (доходи) + 623075 грн (залишок) = 1098438,53 грн</t>
  </si>
  <si>
    <t>Використано залишок коштів на початок року у сумі 623075 грн.</t>
  </si>
  <si>
    <t>до рішення позачергової 30 сесії (7скликання)                                від 27.08.2019р. № 30/6</t>
  </si>
  <si>
    <t>до рішення позачергової 30 сесії (7скликання)                               від 27.08.2019р. № 30/6</t>
  </si>
  <si>
    <t>до рішення позачергової 30сесії (7скликання)                                                                        від 27.08.2019р. № 30/6</t>
  </si>
  <si>
    <t xml:space="preserve"> від 27.08.2019р. № 30/6</t>
  </si>
</sst>
</file>

<file path=xl/styles.xml><?xml version="1.0" encoding="utf-8"?>
<styleSheet xmlns="http://schemas.openxmlformats.org/spreadsheetml/2006/main">
  <numFmts count="1">
    <numFmt numFmtId="164" formatCode="0.000"/>
  </numFmts>
  <fonts count="75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6"/>
      <color theme="1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b/>
      <sz val="7"/>
      <color theme="1"/>
      <name val="Calibri"/>
      <family val="2"/>
      <charset val="204"/>
    </font>
    <font>
      <sz val="9"/>
      <color rgb="FFFF0000"/>
      <name val="Book Antiqua"/>
      <family val="1"/>
      <charset val="204"/>
    </font>
    <font>
      <sz val="11"/>
      <name val="Calibri"/>
      <family val="2"/>
      <charset val="204"/>
    </font>
    <font>
      <sz val="5"/>
      <color theme="1"/>
      <name val="Book Antiqua"/>
      <family val="1"/>
      <charset val="204"/>
    </font>
    <font>
      <sz val="5"/>
      <color theme="1"/>
      <name val="Calibri"/>
      <family val="2"/>
      <charset val="204"/>
    </font>
    <font>
      <b/>
      <i/>
      <sz val="8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sz val="10"/>
      <name val="Book Antiqua"/>
      <family val="1"/>
      <charset val="204"/>
    </font>
    <font>
      <sz val="8"/>
      <name val="Book Antiqua"/>
      <family val="1"/>
      <charset val="204"/>
    </font>
    <font>
      <sz val="8"/>
      <name val="Calibri"/>
      <family val="2"/>
      <charset val="204"/>
      <scheme val="minor"/>
    </font>
    <font>
      <b/>
      <sz val="9"/>
      <name val="Book Antiqua"/>
      <family val="1"/>
      <charset val="204"/>
    </font>
    <font>
      <b/>
      <u/>
      <sz val="9"/>
      <name val="Book Antiqua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Book Antiqua"/>
      <family val="1"/>
      <charset val="204"/>
    </font>
    <font>
      <b/>
      <i/>
      <sz val="8"/>
      <name val="Book Antiqua"/>
      <family val="1"/>
      <charset val="204"/>
    </font>
    <font>
      <i/>
      <sz val="8"/>
      <name val="Book Antiqua"/>
      <family val="1"/>
      <charset val="204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u/>
      <sz val="8"/>
      <name val="Book Antiqua"/>
      <family val="1"/>
      <charset val="204"/>
    </font>
    <font>
      <b/>
      <i/>
      <sz val="7"/>
      <name val="Book Antiqua"/>
      <family val="1"/>
      <charset val="204"/>
    </font>
    <font>
      <i/>
      <sz val="7"/>
      <name val="Book Antiqua"/>
      <family val="1"/>
      <charset val="204"/>
    </font>
    <font>
      <sz val="9"/>
      <name val="Book Antiqua"/>
      <family val="1"/>
      <charset val="204"/>
    </font>
    <font>
      <sz val="9"/>
      <name val="Calibri"/>
      <family val="2"/>
      <charset val="204"/>
      <scheme val="minor"/>
    </font>
    <font>
      <i/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11"/>
      <color rgb="FFFF0000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indexed="8"/>
      <name val="Book Antiqua"/>
      <family val="1"/>
      <charset val="204"/>
    </font>
    <font>
      <b/>
      <sz val="7"/>
      <color rgb="FF333333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9"/>
      <color theme="1"/>
      <name val="Calibri"/>
      <family val="2"/>
      <charset val="204"/>
      <scheme val="minor"/>
    </font>
    <font>
      <i/>
      <sz val="8.0500000000000007"/>
      <color theme="1"/>
      <name val="Book Antiqua"/>
      <family val="1"/>
      <charset val="204"/>
    </font>
    <font>
      <sz val="7"/>
      <name val="Book Antiqua"/>
      <family val="1"/>
      <charset val="204"/>
    </font>
    <font>
      <sz val="6"/>
      <color rgb="FF333333"/>
      <name val="Book Antiqua"/>
      <family val="1"/>
      <charset val="204"/>
    </font>
    <font>
      <sz val="6"/>
      <name val="Book Antiqua"/>
      <family val="1"/>
      <charset val="204"/>
    </font>
    <font>
      <b/>
      <sz val="7"/>
      <color rgb="FF000000"/>
      <name val="Book Antiqua"/>
      <family val="1"/>
      <charset val="204"/>
    </font>
    <font>
      <sz val="7"/>
      <color rgb="FF000000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7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20" fillId="0" borderId="2" xfId="0" applyNumberFormat="1" applyFont="1" applyFill="1" applyBorder="1" applyAlignment="1" applyProtection="1">
      <alignment vertical="center"/>
    </xf>
    <xf numFmtId="0" fontId="21" fillId="0" borderId="2" xfId="0" applyNumberFormat="1" applyFont="1" applyFill="1" applyBorder="1" applyAlignment="1" applyProtection="1">
      <alignment vertical="center"/>
    </xf>
    <xf numFmtId="0" fontId="20" fillId="0" borderId="2" xfId="0" applyNumberFormat="1" applyFont="1" applyFill="1" applyBorder="1" applyAlignment="1" applyProtection="1">
      <alignment horizontal="left" vertical="top"/>
    </xf>
    <xf numFmtId="0" fontId="20" fillId="0" borderId="2" xfId="0" applyNumberFormat="1" applyFont="1" applyFill="1" applyBorder="1" applyAlignment="1" applyProtection="1">
      <alignment vertical="top" wrapText="1"/>
    </xf>
    <xf numFmtId="0" fontId="22" fillId="0" borderId="2" xfId="0" applyNumberFormat="1" applyFont="1" applyFill="1" applyBorder="1" applyAlignment="1" applyProtection="1">
      <alignment horizontal="left" vertical="top"/>
    </xf>
    <xf numFmtId="0" fontId="22" fillId="0" borderId="2" xfId="0" applyNumberFormat="1" applyFont="1" applyFill="1" applyBorder="1" applyAlignment="1" applyProtection="1">
      <alignment vertical="top" wrapText="1"/>
    </xf>
    <xf numFmtId="0" fontId="23" fillId="0" borderId="2" xfId="0" applyNumberFormat="1" applyFont="1" applyFill="1" applyBorder="1" applyAlignment="1" applyProtection="1">
      <alignment horizontal="left" vertical="top"/>
    </xf>
    <xf numFmtId="0" fontId="23" fillId="0" borderId="2" xfId="0" applyNumberFormat="1" applyFont="1" applyFill="1" applyBorder="1" applyAlignment="1" applyProtection="1">
      <alignment vertical="top" wrapText="1"/>
    </xf>
    <xf numFmtId="49" fontId="1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15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49" fontId="6" fillId="4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18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top"/>
    </xf>
    <xf numFmtId="1" fontId="6" fillId="4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4" borderId="2" xfId="0" applyNumberFormat="1" applyFont="1" applyFill="1" applyBorder="1" applyAlignment="1">
      <alignment vertical="center" wrapText="1"/>
    </xf>
    <xf numFmtId="1" fontId="1" fillId="3" borderId="2" xfId="0" applyNumberFormat="1" applyFont="1" applyFill="1" applyBorder="1" applyAlignment="1">
      <alignment vertical="center" wrapText="1"/>
    </xf>
    <xf numFmtId="49" fontId="15" fillId="5" borderId="6" xfId="0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27" fillId="0" borderId="2" xfId="0" applyNumberFormat="1" applyFont="1" applyBorder="1" applyAlignment="1">
      <alignment vertical="center" wrapText="1"/>
    </xf>
    <xf numFmtId="1" fontId="25" fillId="0" borderId="2" xfId="0" applyNumberFormat="1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1" fontId="6" fillId="5" borderId="2" xfId="0" applyNumberFormat="1" applyFont="1" applyFill="1" applyBorder="1" applyAlignment="1">
      <alignment vertical="center" wrapText="1"/>
    </xf>
    <xf numFmtId="164" fontId="6" fillId="5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2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16" fillId="3" borderId="2" xfId="0" applyFont="1" applyFill="1" applyBorder="1" applyAlignment="1">
      <alignment horizontal="left" vertical="center" wrapText="1"/>
    </xf>
    <xf numFmtId="1" fontId="16" fillId="0" borderId="2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2" fontId="18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16" fillId="3" borderId="2" xfId="0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5" fillId="5" borderId="6" xfId="0" applyNumberFormat="1" applyFont="1" applyFill="1" applyBorder="1" applyAlignment="1">
      <alignment horizontal="right" vertical="center" wrapText="1"/>
    </xf>
    <xf numFmtId="0" fontId="32" fillId="0" borderId="0" xfId="0" applyFont="1" applyBorder="1"/>
    <xf numFmtId="0" fontId="32" fillId="0" borderId="0" xfId="0" applyFont="1"/>
    <xf numFmtId="0" fontId="36" fillId="0" borderId="0" xfId="0" applyFont="1"/>
    <xf numFmtId="0" fontId="35" fillId="0" borderId="2" xfId="0" applyFont="1" applyBorder="1" applyAlignment="1">
      <alignment horizontal="center" vertical="center" wrapText="1"/>
    </xf>
    <xf numFmtId="0" fontId="37" fillId="0" borderId="2" xfId="1" applyFont="1" applyBorder="1" applyAlignment="1">
      <alignment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0" xfId="0" applyFont="1"/>
    <xf numFmtId="0" fontId="40" fillId="2" borderId="2" xfId="0" applyFont="1" applyFill="1" applyBorder="1" applyAlignment="1">
      <alignment horizontal="right" wrapText="1"/>
    </xf>
    <xf numFmtId="0" fontId="40" fillId="2" borderId="2" xfId="0" applyFont="1" applyFill="1" applyBorder="1" applyAlignment="1">
      <alignment horizontal="justify" wrapText="1"/>
    </xf>
    <xf numFmtId="0" fontId="35" fillId="0" borderId="2" xfId="2" applyFont="1" applyBorder="1" applyAlignment="1">
      <alignment vertical="center" wrapText="1"/>
    </xf>
    <xf numFmtId="0" fontId="40" fillId="0" borderId="2" xfId="2" applyFont="1" applyBorder="1" applyAlignment="1">
      <alignment vertical="center" wrapText="1"/>
    </xf>
    <xf numFmtId="0" fontId="40" fillId="2" borderId="2" xfId="0" applyFont="1" applyFill="1" applyBorder="1" applyAlignment="1">
      <alignment vertical="top" wrapText="1"/>
    </xf>
    <xf numFmtId="0" fontId="41" fillId="0" borderId="2" xfId="0" applyFont="1" applyBorder="1" applyAlignment="1">
      <alignment horizontal="right" vertical="top" wrapText="1"/>
    </xf>
    <xf numFmtId="0" fontId="41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center" wrapText="1"/>
    </xf>
    <xf numFmtId="0" fontId="35" fillId="2" borderId="2" xfId="0" applyFont="1" applyFill="1" applyBorder="1" applyAlignment="1">
      <alignment vertical="top" wrapText="1"/>
    </xf>
    <xf numFmtId="0" fontId="35" fillId="2" borderId="2" xfId="0" applyFont="1" applyFill="1" applyBorder="1" applyAlignment="1">
      <alignment horizontal="right" wrapText="1"/>
    </xf>
    <xf numFmtId="0" fontId="35" fillId="2" borderId="2" xfId="0" applyFont="1" applyFill="1" applyBorder="1" applyAlignment="1">
      <alignment horizontal="justify" wrapText="1"/>
    </xf>
    <xf numFmtId="0" fontId="40" fillId="2" borderId="2" xfId="0" applyFont="1" applyFill="1" applyBorder="1" applyAlignment="1">
      <alignment horizontal="right" vertical="top" wrapText="1"/>
    </xf>
    <xf numFmtId="0" fontId="42" fillId="0" borderId="2" xfId="2" applyFont="1" applyBorder="1" applyAlignment="1">
      <alignment vertical="center" wrapText="1"/>
    </xf>
    <xf numFmtId="0" fontId="43" fillId="0" borderId="0" xfId="0" applyFont="1"/>
    <xf numFmtId="0" fontId="42" fillId="2" borderId="2" xfId="0" applyFont="1" applyFill="1" applyBorder="1" applyAlignment="1">
      <alignment horizontal="right" vertical="top" wrapText="1"/>
    </xf>
    <xf numFmtId="0" fontId="42" fillId="2" borderId="2" xfId="0" applyFont="1" applyFill="1" applyBorder="1" applyAlignment="1">
      <alignment vertical="top" wrapText="1"/>
    </xf>
    <xf numFmtId="0" fontId="44" fillId="0" borderId="0" xfId="0" applyFont="1"/>
    <xf numFmtId="0" fontId="40" fillId="0" borderId="2" xfId="0" applyFont="1" applyBorder="1" applyAlignment="1">
      <alignment vertical="center" wrapText="1"/>
    </xf>
    <xf numFmtId="0" fontId="35" fillId="0" borderId="2" xfId="3" applyFont="1" applyBorder="1" applyAlignment="1">
      <alignment vertical="center" wrapText="1"/>
    </xf>
    <xf numFmtId="0" fontId="35" fillId="0" borderId="2" xfId="4" applyFont="1" applyBorder="1" applyAlignment="1">
      <alignment vertical="center" wrapText="1"/>
    </xf>
    <xf numFmtId="0" fontId="45" fillId="0" borderId="0" xfId="0" applyFont="1"/>
    <xf numFmtId="0" fontId="41" fillId="0" borderId="2" xfId="4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37" fillId="0" borderId="2" xfId="6" applyFont="1" applyBorder="1" applyAlignment="1">
      <alignment vertical="center" wrapText="1"/>
    </xf>
    <xf numFmtId="0" fontId="38" fillId="0" borderId="2" xfId="6" applyFont="1" applyBorder="1" applyAlignment="1">
      <alignment horizontal="center" vertical="center" wrapText="1"/>
    </xf>
    <xf numFmtId="0" fontId="40" fillId="0" borderId="2" xfId="6" applyFont="1" applyBorder="1" applyAlignment="1">
      <alignment vertical="center" wrapText="1"/>
    </xf>
    <xf numFmtId="0" fontId="46" fillId="0" borderId="2" xfId="6" applyFont="1" applyBorder="1" applyAlignment="1">
      <alignment horizontal="left" vertical="center" wrapText="1"/>
    </xf>
    <xf numFmtId="0" fontId="41" fillId="0" borderId="2" xfId="6" applyFont="1" applyBorder="1" applyAlignment="1">
      <alignment vertical="center" wrapText="1"/>
    </xf>
    <xf numFmtId="0" fontId="35" fillId="0" borderId="2" xfId="0" applyFont="1" applyBorder="1" applyAlignment="1">
      <alignment wrapText="1"/>
    </xf>
    <xf numFmtId="0" fontId="40" fillId="0" borderId="2" xfId="6" applyFont="1" applyBorder="1" applyAlignment="1">
      <alignment horizontal="right" vertical="top" wrapText="1"/>
    </xf>
    <xf numFmtId="0" fontId="40" fillId="0" borderId="2" xfId="0" applyFont="1" applyBorder="1" applyAlignment="1">
      <alignment horizontal="left" vertical="top" wrapText="1"/>
    </xf>
    <xf numFmtId="0" fontId="35" fillId="0" borderId="2" xfId="8" applyFont="1" applyBorder="1" applyAlignment="1">
      <alignment vertical="center" wrapText="1"/>
    </xf>
    <xf numFmtId="0" fontId="40" fillId="0" borderId="2" xfId="8" applyFont="1" applyBorder="1" applyAlignment="1">
      <alignment vertical="center" wrapText="1"/>
    </xf>
    <xf numFmtId="0" fontId="40" fillId="0" borderId="2" xfId="7" applyFont="1" applyBorder="1" applyAlignment="1">
      <alignment vertical="center" wrapText="1"/>
    </xf>
    <xf numFmtId="0" fontId="35" fillId="0" borderId="2" xfId="7" applyFont="1" applyBorder="1" applyAlignment="1">
      <alignment vertical="center" wrapText="1"/>
    </xf>
    <xf numFmtId="0" fontId="41" fillId="0" borderId="2" xfId="7" applyFont="1" applyBorder="1" applyAlignment="1">
      <alignment vertical="center" wrapText="1"/>
    </xf>
    <xf numFmtId="0" fontId="41" fillId="0" borderId="2" xfId="0" applyFont="1" applyBorder="1" applyAlignment="1">
      <alignment wrapText="1"/>
    </xf>
    <xf numFmtId="0" fontId="40" fillId="0" borderId="2" xfId="0" applyFont="1" applyBorder="1" applyAlignment="1">
      <alignment wrapText="1"/>
    </xf>
    <xf numFmtId="0" fontId="47" fillId="0" borderId="2" xfId="8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50" fillId="0" borderId="0" xfId="0" applyFont="1" applyBorder="1"/>
    <xf numFmtId="0" fontId="50" fillId="0" borderId="0" xfId="0" applyFont="1"/>
    <xf numFmtId="0" fontId="49" fillId="0" borderId="2" xfId="0" applyFont="1" applyBorder="1" applyAlignment="1">
      <alignment horizontal="center" vertical="center" wrapText="1"/>
    </xf>
    <xf numFmtId="1" fontId="37" fillId="0" borderId="2" xfId="0" applyNumberFormat="1" applyFont="1" applyBorder="1" applyAlignment="1">
      <alignment vertical="center" wrapText="1"/>
    </xf>
    <xf numFmtId="1" fontId="49" fillId="0" borderId="2" xfId="0" applyNumberFormat="1" applyFont="1" applyBorder="1" applyAlignment="1">
      <alignment vertical="center" wrapText="1"/>
    </xf>
    <xf numFmtId="1" fontId="51" fillId="0" borderId="2" xfId="0" applyNumberFormat="1" applyFont="1" applyBorder="1" applyAlignment="1">
      <alignment vertical="center" wrapText="1"/>
    </xf>
    <xf numFmtId="1" fontId="49" fillId="0" borderId="2" xfId="0" applyNumberFormat="1" applyFont="1" applyBorder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 wrapText="1"/>
    </xf>
    <xf numFmtId="1" fontId="52" fillId="0" borderId="2" xfId="0" applyNumberFormat="1" applyFont="1" applyBorder="1" applyAlignment="1">
      <alignment vertical="center" wrapText="1"/>
    </xf>
    <xf numFmtId="2" fontId="37" fillId="0" borderId="2" xfId="0" applyNumberFormat="1" applyFont="1" applyBorder="1" applyAlignment="1">
      <alignment vertical="center" wrapText="1"/>
    </xf>
    <xf numFmtId="2" fontId="52" fillId="0" borderId="2" xfId="0" applyNumberFormat="1" applyFont="1" applyBorder="1" applyAlignment="1">
      <alignment vertical="center" wrapText="1"/>
    </xf>
    <xf numFmtId="2" fontId="49" fillId="0" borderId="2" xfId="0" applyNumberFormat="1" applyFont="1" applyBorder="1" applyAlignment="1">
      <alignment vertical="center" wrapText="1"/>
    </xf>
    <xf numFmtId="164" fontId="37" fillId="0" borderId="2" xfId="0" applyNumberFormat="1" applyFont="1" applyBorder="1" applyAlignment="1">
      <alignment vertical="center" wrapText="1"/>
    </xf>
    <xf numFmtId="164" fontId="49" fillId="0" borderId="2" xfId="0" applyNumberFormat="1" applyFont="1" applyBorder="1" applyAlignment="1">
      <alignment vertical="center" wrapText="1"/>
    </xf>
    <xf numFmtId="0" fontId="53" fillId="0" borderId="2" xfId="0" applyFont="1" applyBorder="1" applyAlignment="1">
      <alignment wrapText="1"/>
    </xf>
    <xf numFmtId="0" fontId="0" fillId="0" borderId="0" xfId="0" applyBorder="1"/>
    <xf numFmtId="0" fontId="0" fillId="0" borderId="0" xfId="0" applyFont="1"/>
    <xf numFmtId="0" fontId="55" fillId="0" borderId="0" xfId="0" applyFont="1"/>
    <xf numFmtId="0" fontId="3" fillId="0" borderId="2" xfId="0" applyFont="1" applyBorder="1" applyAlignment="1">
      <alignment horizontal="center" vertical="center" wrapText="1"/>
    </xf>
    <xf numFmtId="0" fontId="56" fillId="0" borderId="0" xfId="0" applyFont="1"/>
    <xf numFmtId="0" fontId="57" fillId="2" borderId="2" xfId="0" applyFont="1" applyFill="1" applyBorder="1" applyAlignment="1">
      <alignment horizontal="right" wrapText="1"/>
    </xf>
    <xf numFmtId="0" fontId="57" fillId="2" borderId="2" xfId="0" applyFont="1" applyFill="1" applyBorder="1" applyAlignment="1">
      <alignment horizontal="justify" wrapText="1"/>
    </xf>
    <xf numFmtId="0" fontId="57" fillId="2" borderId="2" xfId="0" applyFont="1" applyFill="1" applyBorder="1" applyAlignment="1">
      <alignment vertical="top" wrapText="1"/>
    </xf>
    <xf numFmtId="0" fontId="16" fillId="0" borderId="2" xfId="0" applyFont="1" applyBorder="1" applyAlignment="1">
      <alignment horizontal="right" vertical="top" wrapText="1"/>
    </xf>
    <xf numFmtId="0" fontId="58" fillId="2" borderId="2" xfId="0" applyFont="1" applyFill="1" applyBorder="1" applyAlignment="1">
      <alignment vertical="top" wrapText="1"/>
    </xf>
    <xf numFmtId="0" fontId="59" fillId="2" borderId="2" xfId="0" applyFont="1" applyFill="1" applyBorder="1" applyAlignment="1">
      <alignment vertical="top" wrapText="1"/>
    </xf>
    <xf numFmtId="0" fontId="59" fillId="2" borderId="2" xfId="0" applyFont="1" applyFill="1" applyBorder="1" applyAlignment="1">
      <alignment horizontal="right" wrapText="1"/>
    </xf>
    <xf numFmtId="0" fontId="59" fillId="2" borderId="2" xfId="0" applyFont="1" applyFill="1" applyBorder="1" applyAlignment="1">
      <alignment horizontal="justify" wrapText="1"/>
    </xf>
    <xf numFmtId="0" fontId="57" fillId="2" borderId="2" xfId="0" applyFont="1" applyFill="1" applyBorder="1" applyAlignment="1">
      <alignment horizontal="right" vertical="top" wrapText="1"/>
    </xf>
    <xf numFmtId="0" fontId="60" fillId="0" borderId="0" xfId="0" applyFont="1"/>
    <xf numFmtId="0" fontId="61" fillId="2" borderId="2" xfId="0" applyFont="1" applyFill="1" applyBorder="1" applyAlignment="1">
      <alignment horizontal="right" vertical="top" wrapText="1"/>
    </xf>
    <xf numFmtId="0" fontId="61" fillId="2" borderId="2" xfId="0" applyFont="1" applyFill="1" applyBorder="1" applyAlignment="1">
      <alignment vertical="top" wrapText="1"/>
    </xf>
    <xf numFmtId="0" fontId="62" fillId="0" borderId="0" xfId="0" applyFont="1"/>
    <xf numFmtId="0" fontId="63" fillId="0" borderId="0" xfId="0" applyFont="1"/>
    <xf numFmtId="0" fontId="65" fillId="2" borderId="2" xfId="0" applyFont="1" applyFill="1" applyBorder="1" applyAlignment="1">
      <alignment vertical="top" wrapText="1"/>
    </xf>
    <xf numFmtId="0" fontId="59" fillId="0" borderId="2" xfId="0" applyFont="1" applyBorder="1" applyAlignment="1">
      <alignment wrapText="1"/>
    </xf>
    <xf numFmtId="0" fontId="57" fillId="0" borderId="2" xfId="0" applyFont="1" applyBorder="1" applyAlignment="1">
      <alignment horizontal="left" vertical="top" wrapText="1"/>
    </xf>
    <xf numFmtId="0" fontId="35" fillId="0" borderId="2" xfId="8" applyFont="1" applyBorder="1" applyAlignment="1">
      <alignment vertical="top" wrapText="1"/>
    </xf>
    <xf numFmtId="0" fontId="66" fillId="0" borderId="2" xfId="0" applyFont="1" applyBorder="1" applyAlignment="1">
      <alignment wrapText="1"/>
    </xf>
    <xf numFmtId="0" fontId="67" fillId="0" borderId="2" xfId="0" applyFont="1" applyBorder="1" applyAlignment="1">
      <alignment vertical="center" wrapText="1"/>
    </xf>
    <xf numFmtId="0" fontId="68" fillId="0" borderId="0" xfId="0" applyFont="1"/>
    <xf numFmtId="49" fontId="47" fillId="0" borderId="2" xfId="8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49" fontId="67" fillId="0" borderId="2" xfId="0" applyNumberFormat="1" applyFont="1" applyBorder="1" applyAlignment="1">
      <alignment vertical="center" wrapText="1"/>
    </xf>
    <xf numFmtId="49" fontId="56" fillId="0" borderId="0" xfId="0" applyNumberFormat="1" applyFont="1"/>
    <xf numFmtId="49" fontId="0" fillId="0" borderId="0" xfId="0" applyNumberFormat="1" applyAlignment="1">
      <alignment horizontal="right"/>
    </xf>
    <xf numFmtId="2" fontId="7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2" fontId="15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0" fontId="71" fillId="2" borderId="2" xfId="0" applyFont="1" applyFill="1" applyBorder="1" applyAlignment="1">
      <alignment horizontal="justify" wrapText="1"/>
    </xf>
    <xf numFmtId="0" fontId="70" fillId="0" borderId="2" xfId="4" applyFont="1" applyBorder="1" applyAlignment="1">
      <alignment vertical="center" wrapText="1"/>
    </xf>
    <xf numFmtId="0" fontId="72" fillId="0" borderId="2" xfId="4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73" fillId="0" borderId="2" xfId="0" applyFont="1" applyBorder="1" applyAlignment="1">
      <alignment vertical="center" wrapText="1"/>
    </xf>
    <xf numFmtId="0" fontId="74" fillId="0" borderId="0" xfId="0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49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3" fillId="0" borderId="4" xfId="0" applyNumberFormat="1" applyFont="1" applyFill="1" applyBorder="1" applyAlignment="1" applyProtection="1">
      <alignment horizontal="left" vertical="top"/>
    </xf>
    <xf numFmtId="0" fontId="23" fillId="0" borderId="10" xfId="0" applyNumberFormat="1" applyFont="1" applyFill="1" applyBorder="1" applyAlignment="1" applyProtection="1">
      <alignment horizontal="left" vertical="top"/>
    </xf>
    <xf numFmtId="0" fontId="23" fillId="0" borderId="7" xfId="0" applyNumberFormat="1" applyFont="1" applyFill="1" applyBorder="1" applyAlignment="1" applyProtection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2" fillId="0" borderId="11" xfId="8" applyFont="1" applyBorder="1" applyAlignment="1">
      <alignment horizontal="left" vertical="center" wrapText="1"/>
    </xf>
    <xf numFmtId="0" fontId="47" fillId="0" borderId="0" xfId="8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52" fillId="0" borderId="0" xfId="8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49" fillId="0" borderId="0" xfId="0" applyFont="1" applyBorder="1" applyAlignment="1">
      <alignment horizontal="right" vertical="center" wrapText="1"/>
    </xf>
    <xf numFmtId="0" fontId="70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righ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8">
          <cell r="C28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zoomScaleNormal="100" workbookViewId="0">
      <selection activeCell="C2" sqref="C2:F2"/>
    </sheetView>
  </sheetViews>
  <sheetFormatPr defaultRowHeight="15"/>
  <cols>
    <col min="1" max="1" width="10.42578125" style="110" customWidth="1"/>
    <col min="2" max="2" width="49.42578125" style="110" customWidth="1"/>
    <col min="3" max="3" width="10.42578125" style="159" customWidth="1"/>
    <col min="4" max="4" width="9.42578125" style="159" customWidth="1"/>
    <col min="5" max="5" width="10" style="159" customWidth="1"/>
    <col min="6" max="6" width="8.85546875" style="159" customWidth="1"/>
    <col min="7" max="16384" width="9.140625" style="110"/>
  </cols>
  <sheetData>
    <row r="1" spans="1:6" s="109" customFormat="1">
      <c r="C1" s="272" t="s">
        <v>0</v>
      </c>
      <c r="D1" s="272"/>
      <c r="E1" s="272"/>
      <c r="F1" s="272"/>
    </row>
    <row r="2" spans="1:6" s="109" customFormat="1" ht="21.75" customHeight="1">
      <c r="C2" s="273" t="s">
        <v>339</v>
      </c>
      <c r="D2" s="273"/>
      <c r="E2" s="273"/>
      <c r="F2" s="273"/>
    </row>
    <row r="3" spans="1:6" s="109" customFormat="1" hidden="1">
      <c r="C3" s="226"/>
      <c r="D3" s="226"/>
      <c r="E3" s="226"/>
      <c r="F3" s="226"/>
    </row>
    <row r="4" spans="1:6" s="109" customFormat="1" ht="3" hidden="1" customHeight="1">
      <c r="C4" s="158"/>
      <c r="D4" s="158"/>
      <c r="E4" s="158"/>
      <c r="F4" s="158"/>
    </row>
    <row r="5" spans="1:6">
      <c r="A5" s="220" t="s">
        <v>28</v>
      </c>
      <c r="B5" s="220"/>
      <c r="C5" s="220"/>
      <c r="D5" s="220"/>
      <c r="E5" s="220"/>
      <c r="F5" s="220"/>
    </row>
    <row r="6" spans="1:6">
      <c r="A6" s="220" t="s">
        <v>181</v>
      </c>
      <c r="B6" s="220"/>
      <c r="C6" s="220"/>
      <c r="D6" s="220"/>
      <c r="E6" s="220"/>
      <c r="F6" s="220"/>
    </row>
    <row r="7" spans="1:6" ht="12" customHeight="1">
      <c r="E7" s="227" t="s">
        <v>180</v>
      </c>
      <c r="F7" s="227"/>
    </row>
    <row r="8" spans="1:6" s="111" customFormat="1" ht="12.75" customHeight="1">
      <c r="A8" s="221" t="s">
        <v>1</v>
      </c>
      <c r="B8" s="221" t="s">
        <v>179</v>
      </c>
      <c r="C8" s="223" t="s">
        <v>178</v>
      </c>
      <c r="D8" s="223" t="s">
        <v>2</v>
      </c>
      <c r="E8" s="228" t="s">
        <v>3</v>
      </c>
      <c r="F8" s="229"/>
    </row>
    <row r="9" spans="1:6" s="111" customFormat="1" ht="40.5">
      <c r="A9" s="222"/>
      <c r="B9" s="222"/>
      <c r="C9" s="224"/>
      <c r="D9" s="224"/>
      <c r="E9" s="160" t="s">
        <v>30</v>
      </c>
      <c r="F9" s="160" t="s">
        <v>54</v>
      </c>
    </row>
    <row r="10" spans="1:6">
      <c r="A10" s="112">
        <v>1</v>
      </c>
      <c r="B10" s="112">
        <v>2</v>
      </c>
      <c r="C10" s="160">
        <v>3</v>
      </c>
      <c r="D10" s="160">
        <v>4</v>
      </c>
      <c r="E10" s="160">
        <v>5</v>
      </c>
      <c r="F10" s="160">
        <v>6</v>
      </c>
    </row>
    <row r="11" spans="1:6" s="115" customFormat="1">
      <c r="A11" s="113">
        <v>10000000</v>
      </c>
      <c r="B11" s="114" t="s">
        <v>4</v>
      </c>
      <c r="C11" s="161">
        <f t="shared" ref="C11:C12" si="0">SUM(D11:E11)</f>
        <v>26053890</v>
      </c>
      <c r="D11" s="161">
        <f>D12+D14+D18+D24+D30+D49</f>
        <v>25993390</v>
      </c>
      <c r="E11" s="161">
        <f t="shared" ref="E11:F11" si="1">E12+E14+E18+E24+E30+E49</f>
        <v>60500</v>
      </c>
      <c r="F11" s="161">
        <f t="shared" si="1"/>
        <v>0</v>
      </c>
    </row>
    <row r="12" spans="1:6" ht="15.75" customHeight="1">
      <c r="A12" s="116">
        <v>11020000</v>
      </c>
      <c r="B12" s="117" t="s">
        <v>55</v>
      </c>
      <c r="C12" s="162">
        <f t="shared" si="0"/>
        <v>34190</v>
      </c>
      <c r="D12" s="163">
        <f>D13</f>
        <v>34190</v>
      </c>
      <c r="E12" s="163">
        <f t="shared" ref="E12:F12" si="2">E13</f>
        <v>0</v>
      </c>
      <c r="F12" s="163">
        <f t="shared" si="2"/>
        <v>0</v>
      </c>
    </row>
    <row r="13" spans="1:6" ht="25.5">
      <c r="A13" s="118">
        <v>11020200</v>
      </c>
      <c r="B13" s="118" t="s">
        <v>5</v>
      </c>
      <c r="C13" s="162">
        <f>SUM(D13:E13)</f>
        <v>34190</v>
      </c>
      <c r="D13" s="162">
        <v>34190</v>
      </c>
      <c r="E13" s="162"/>
      <c r="F13" s="162"/>
    </row>
    <row r="14" spans="1:6" s="115" customFormat="1" hidden="1">
      <c r="A14" s="119">
        <v>12000000</v>
      </c>
      <c r="B14" s="120" t="s">
        <v>56</v>
      </c>
      <c r="C14" s="161">
        <f t="shared" ref="C14:C90" si="3">SUM(D14:E14)</f>
        <v>0</v>
      </c>
      <c r="D14" s="161">
        <f>D15</f>
        <v>0</v>
      </c>
      <c r="E14" s="161">
        <f t="shared" ref="E14:F14" si="4">E15</f>
        <v>0</v>
      </c>
      <c r="F14" s="161">
        <f t="shared" si="4"/>
        <v>0</v>
      </c>
    </row>
    <row r="15" spans="1:6" s="115" customFormat="1" ht="24.75" hidden="1" customHeight="1">
      <c r="A15" s="121">
        <v>12020000</v>
      </c>
      <c r="B15" s="122" t="s">
        <v>57</v>
      </c>
      <c r="C15" s="161">
        <f t="shared" si="3"/>
        <v>0</v>
      </c>
      <c r="D15" s="161">
        <f>SUM(D16:D17)</f>
        <v>0</v>
      </c>
      <c r="E15" s="161">
        <f t="shared" ref="E15:F15" si="5">SUM(E16:E17)</f>
        <v>0</v>
      </c>
      <c r="F15" s="161">
        <f t="shared" si="5"/>
        <v>0</v>
      </c>
    </row>
    <row r="16" spans="1:6" ht="32.25" hidden="1" customHeight="1">
      <c r="A16" s="123">
        <v>12020100</v>
      </c>
      <c r="B16" s="124" t="s">
        <v>58</v>
      </c>
      <c r="C16" s="162">
        <f t="shared" si="3"/>
        <v>0</v>
      </c>
      <c r="D16" s="162">
        <f>'[1]Доходи рік'!$C23/1000</f>
        <v>0</v>
      </c>
      <c r="E16" s="162"/>
      <c r="F16" s="162"/>
    </row>
    <row r="17" spans="1:6" ht="25.5" hidden="1">
      <c r="A17" s="123">
        <v>12020200</v>
      </c>
      <c r="B17" s="124" t="s">
        <v>59</v>
      </c>
      <c r="C17" s="162">
        <f t="shared" si="3"/>
        <v>0</v>
      </c>
      <c r="D17" s="162">
        <f>'[1]Доходи рік'!$C24/1000</f>
        <v>0</v>
      </c>
      <c r="E17" s="162"/>
      <c r="F17" s="162"/>
    </row>
    <row r="18" spans="1:6" s="115" customFormat="1" ht="27">
      <c r="A18" s="116">
        <v>13000000</v>
      </c>
      <c r="B18" s="117" t="s">
        <v>60</v>
      </c>
      <c r="C18" s="161">
        <f t="shared" si="3"/>
        <v>6070</v>
      </c>
      <c r="D18" s="161">
        <f>D19</f>
        <v>6070</v>
      </c>
      <c r="E18" s="161">
        <f t="shared" ref="E18:F18" si="6">E19</f>
        <v>0</v>
      </c>
      <c r="F18" s="161">
        <f t="shared" si="6"/>
        <v>0</v>
      </c>
    </row>
    <row r="19" spans="1:6" hidden="1">
      <c r="A19" s="125">
        <v>13010000</v>
      </c>
      <c r="B19" s="126" t="s">
        <v>61</v>
      </c>
      <c r="C19" s="162">
        <f t="shared" si="3"/>
        <v>6070</v>
      </c>
      <c r="D19" s="162">
        <f>SUM(D20:D23)</f>
        <v>6070</v>
      </c>
      <c r="E19" s="162">
        <f t="shared" ref="E19:F19" si="7">SUM(E20:E23)</f>
        <v>0</v>
      </c>
      <c r="F19" s="162">
        <f t="shared" si="7"/>
        <v>0</v>
      </c>
    </row>
    <row r="20" spans="1:6" ht="51">
      <c r="A20" s="125">
        <v>13010200</v>
      </c>
      <c r="B20" s="126" t="s">
        <v>62</v>
      </c>
      <c r="C20" s="162">
        <f t="shared" si="3"/>
        <v>3640</v>
      </c>
      <c r="D20" s="162">
        <v>3640</v>
      </c>
      <c r="E20" s="162"/>
      <c r="F20" s="162"/>
    </row>
    <row r="21" spans="1:6" ht="25.5" hidden="1" customHeight="1">
      <c r="A21" s="125">
        <v>13020200</v>
      </c>
      <c r="B21" s="126" t="s">
        <v>63</v>
      </c>
      <c r="C21" s="162">
        <f t="shared" si="3"/>
        <v>0</v>
      </c>
      <c r="D21" s="162">
        <f>'[1]Доходи рік'!$C28/1000</f>
        <v>0</v>
      </c>
      <c r="E21" s="162"/>
      <c r="F21" s="162"/>
    </row>
    <row r="22" spans="1:6" ht="24">
      <c r="A22" s="125">
        <v>13030100</v>
      </c>
      <c r="B22" s="209" t="s">
        <v>313</v>
      </c>
      <c r="C22" s="162">
        <f t="shared" si="3"/>
        <v>2430</v>
      </c>
      <c r="D22" s="162">
        <v>2430</v>
      </c>
      <c r="E22" s="162"/>
      <c r="F22" s="162"/>
    </row>
    <row r="23" spans="1:6" ht="25.5" hidden="1">
      <c r="A23" s="125">
        <v>13030600</v>
      </c>
      <c r="B23" s="126" t="s">
        <v>64</v>
      </c>
      <c r="C23" s="162">
        <f t="shared" si="3"/>
        <v>0</v>
      </c>
      <c r="D23" s="162">
        <f>'[1]Доходи рік'!$C30/1000</f>
        <v>0</v>
      </c>
      <c r="E23" s="162"/>
      <c r="F23" s="162"/>
    </row>
    <row r="24" spans="1:6" s="115" customFormat="1">
      <c r="A24" s="127">
        <v>14000000</v>
      </c>
      <c r="B24" s="120" t="s">
        <v>65</v>
      </c>
      <c r="C24" s="161">
        <f t="shared" si="3"/>
        <v>2885200</v>
      </c>
      <c r="D24" s="161">
        <f>D29+D25+D27</f>
        <v>2885200</v>
      </c>
      <c r="E24" s="161">
        <f t="shared" ref="E24:F24" si="8">E29+E25+E27</f>
        <v>0</v>
      </c>
      <c r="F24" s="161">
        <f t="shared" si="8"/>
        <v>0</v>
      </c>
    </row>
    <row r="25" spans="1:6" s="129" customFormat="1" ht="27">
      <c r="A25" s="128">
        <v>14020000</v>
      </c>
      <c r="B25" s="128" t="s">
        <v>133</v>
      </c>
      <c r="C25" s="163">
        <f t="shared" si="3"/>
        <v>300000</v>
      </c>
      <c r="D25" s="163">
        <f>D26</f>
        <v>300000</v>
      </c>
      <c r="E25" s="163">
        <f t="shared" ref="E25:F25" si="9">E26</f>
        <v>0</v>
      </c>
      <c r="F25" s="163">
        <f t="shared" si="9"/>
        <v>0</v>
      </c>
    </row>
    <row r="26" spans="1:6" s="115" customFormat="1">
      <c r="A26" s="118">
        <v>14021900</v>
      </c>
      <c r="B26" s="118" t="s">
        <v>134</v>
      </c>
      <c r="C26" s="162">
        <f t="shared" si="3"/>
        <v>300000</v>
      </c>
      <c r="D26" s="162">
        <v>300000</v>
      </c>
      <c r="E26" s="162"/>
      <c r="F26" s="162"/>
    </row>
    <row r="27" spans="1:6" s="129" customFormat="1" ht="27">
      <c r="A27" s="128">
        <v>14030000</v>
      </c>
      <c r="B27" s="128" t="s">
        <v>135</v>
      </c>
      <c r="C27" s="163">
        <f t="shared" si="3"/>
        <v>1300000</v>
      </c>
      <c r="D27" s="163">
        <f>D28</f>
        <v>1300000</v>
      </c>
      <c r="E27" s="163">
        <f t="shared" ref="E27:F27" si="10">E28</f>
        <v>0</v>
      </c>
      <c r="F27" s="163">
        <f t="shared" si="10"/>
        <v>0</v>
      </c>
    </row>
    <row r="28" spans="1:6" s="115" customFormat="1">
      <c r="A28" s="118">
        <v>14031900</v>
      </c>
      <c r="B28" s="118" t="s">
        <v>134</v>
      </c>
      <c r="C28" s="162">
        <f t="shared" si="3"/>
        <v>1300000</v>
      </c>
      <c r="D28" s="162">
        <v>1300000</v>
      </c>
      <c r="E28" s="162"/>
      <c r="F28" s="162"/>
    </row>
    <row r="29" spans="1:6" s="132" customFormat="1" ht="27">
      <c r="A29" s="130">
        <v>14040000</v>
      </c>
      <c r="B29" s="131" t="s">
        <v>66</v>
      </c>
      <c r="C29" s="163">
        <f t="shared" si="3"/>
        <v>1285200</v>
      </c>
      <c r="D29" s="163">
        <v>1285200</v>
      </c>
      <c r="E29" s="163"/>
      <c r="F29" s="163"/>
    </row>
    <row r="30" spans="1:6" s="115" customFormat="1" ht="17.25" customHeight="1">
      <c r="A30" s="133">
        <v>18000000</v>
      </c>
      <c r="B30" s="120" t="s">
        <v>67</v>
      </c>
      <c r="C30" s="161">
        <f t="shared" si="3"/>
        <v>23067930</v>
      </c>
      <c r="D30" s="161">
        <f>D31+D42+D45</f>
        <v>23067930</v>
      </c>
      <c r="E30" s="161">
        <f t="shared" ref="E30:F30" si="11">E31+E42+E45</f>
        <v>0</v>
      </c>
      <c r="F30" s="161">
        <f t="shared" si="11"/>
        <v>0</v>
      </c>
    </row>
    <row r="31" spans="1:6">
      <c r="A31" s="123">
        <v>18010000</v>
      </c>
      <c r="B31" s="124" t="s">
        <v>68</v>
      </c>
      <c r="C31" s="162">
        <f t="shared" si="3"/>
        <v>13579360</v>
      </c>
      <c r="D31" s="162">
        <f>SUM(D32:D41)</f>
        <v>13579360</v>
      </c>
      <c r="E31" s="162">
        <f t="shared" ref="E31:F31" si="12">SUM(E32:E41)</f>
        <v>0</v>
      </c>
      <c r="F31" s="162">
        <f t="shared" si="12"/>
        <v>0</v>
      </c>
    </row>
    <row r="32" spans="1:6" ht="38.25">
      <c r="A32" s="123">
        <v>18010100</v>
      </c>
      <c r="B32" s="124" t="s">
        <v>69</v>
      </c>
      <c r="C32" s="162">
        <f t="shared" si="3"/>
        <v>13200</v>
      </c>
      <c r="D32" s="162">
        <v>13200</v>
      </c>
      <c r="E32" s="162"/>
      <c r="F32" s="162"/>
    </row>
    <row r="33" spans="1:6" ht="30" customHeight="1">
      <c r="A33" s="123">
        <v>18010200</v>
      </c>
      <c r="B33" s="124" t="s">
        <v>70</v>
      </c>
      <c r="C33" s="162">
        <f t="shared" si="3"/>
        <v>152400</v>
      </c>
      <c r="D33" s="162">
        <v>152400</v>
      </c>
      <c r="E33" s="162"/>
      <c r="F33" s="162"/>
    </row>
    <row r="34" spans="1:6" ht="38.25">
      <c r="A34" s="123">
        <v>18010300</v>
      </c>
      <c r="B34" s="124" t="s">
        <v>71</v>
      </c>
      <c r="C34" s="162">
        <f t="shared" si="3"/>
        <v>1542500</v>
      </c>
      <c r="D34" s="162">
        <v>1542500</v>
      </c>
      <c r="E34" s="162"/>
      <c r="F34" s="162"/>
    </row>
    <row r="35" spans="1:6" ht="38.25">
      <c r="A35" s="134">
        <v>18010400</v>
      </c>
      <c r="B35" s="124" t="s">
        <v>72</v>
      </c>
      <c r="C35" s="162">
        <f t="shared" si="3"/>
        <v>1515600</v>
      </c>
      <c r="D35" s="162">
        <v>1515600</v>
      </c>
      <c r="E35" s="162"/>
      <c r="F35" s="162"/>
    </row>
    <row r="36" spans="1:6">
      <c r="A36" s="134">
        <v>18010500</v>
      </c>
      <c r="B36" s="124" t="s">
        <v>6</v>
      </c>
      <c r="C36" s="162">
        <f t="shared" si="3"/>
        <v>2984580</v>
      </c>
      <c r="D36" s="162">
        <v>2984580</v>
      </c>
      <c r="E36" s="162"/>
      <c r="F36" s="162"/>
    </row>
    <row r="37" spans="1:6">
      <c r="A37" s="134">
        <v>18010600</v>
      </c>
      <c r="B37" s="124" t="s">
        <v>7</v>
      </c>
      <c r="C37" s="162">
        <f t="shared" si="3"/>
        <v>5068100</v>
      </c>
      <c r="D37" s="162">
        <v>5068100</v>
      </c>
      <c r="E37" s="162"/>
      <c r="F37" s="162"/>
    </row>
    <row r="38" spans="1:6">
      <c r="A38" s="134">
        <v>18010700</v>
      </c>
      <c r="B38" s="124" t="s">
        <v>8</v>
      </c>
      <c r="C38" s="162">
        <f t="shared" si="3"/>
        <v>834180</v>
      </c>
      <c r="D38" s="162">
        <v>834180</v>
      </c>
      <c r="E38" s="162"/>
      <c r="F38" s="162"/>
    </row>
    <row r="39" spans="1:6" ht="15.75" customHeight="1">
      <c r="A39" s="134">
        <v>18010900</v>
      </c>
      <c r="B39" s="134" t="s">
        <v>9</v>
      </c>
      <c r="C39" s="162">
        <f t="shared" si="3"/>
        <v>1293800</v>
      </c>
      <c r="D39" s="162">
        <v>1293800</v>
      </c>
      <c r="E39" s="162"/>
      <c r="F39" s="162"/>
    </row>
    <row r="40" spans="1:6" s="136" customFormat="1" ht="12.75" customHeight="1">
      <c r="A40" s="135">
        <v>18011000</v>
      </c>
      <c r="B40" s="124" t="s">
        <v>73</v>
      </c>
      <c r="C40" s="162">
        <f t="shared" si="3"/>
        <v>100000</v>
      </c>
      <c r="D40" s="162">
        <v>100000</v>
      </c>
      <c r="E40" s="162"/>
      <c r="F40" s="162"/>
    </row>
    <row r="41" spans="1:6" s="136" customFormat="1" ht="15.75" customHeight="1">
      <c r="A41" s="135">
        <v>18011100</v>
      </c>
      <c r="B41" s="124" t="s">
        <v>74</v>
      </c>
      <c r="C41" s="162">
        <f t="shared" si="3"/>
        <v>75000</v>
      </c>
      <c r="D41" s="162">
        <v>75000</v>
      </c>
      <c r="E41" s="164"/>
      <c r="F41" s="162"/>
    </row>
    <row r="42" spans="1:6" s="115" customFormat="1">
      <c r="A42" s="137">
        <v>18030000</v>
      </c>
      <c r="B42" s="122" t="s">
        <v>75</v>
      </c>
      <c r="C42" s="161">
        <f t="shared" si="3"/>
        <v>5435</v>
      </c>
      <c r="D42" s="165">
        <f>D43+D44</f>
        <v>5435</v>
      </c>
      <c r="E42" s="165">
        <f t="shared" ref="E42:F42" si="13">E43</f>
        <v>0</v>
      </c>
      <c r="F42" s="165">
        <f t="shared" si="13"/>
        <v>0</v>
      </c>
    </row>
    <row r="43" spans="1:6">
      <c r="A43" s="135">
        <v>18030100</v>
      </c>
      <c r="B43" s="135" t="s">
        <v>10</v>
      </c>
      <c r="C43" s="162">
        <f t="shared" si="3"/>
        <v>4980</v>
      </c>
      <c r="D43" s="162">
        <v>4980</v>
      </c>
      <c r="E43" s="162"/>
      <c r="F43" s="162"/>
    </row>
    <row r="44" spans="1:6">
      <c r="A44" s="210">
        <v>18030200</v>
      </c>
      <c r="B44" s="211" t="s">
        <v>314</v>
      </c>
      <c r="C44" s="162">
        <f t="shared" si="3"/>
        <v>455</v>
      </c>
      <c r="D44" s="162">
        <v>455</v>
      </c>
      <c r="E44" s="162"/>
      <c r="F44" s="162"/>
    </row>
    <row r="45" spans="1:6" s="115" customFormat="1">
      <c r="A45" s="138">
        <v>18050000</v>
      </c>
      <c r="B45" s="138" t="s">
        <v>11</v>
      </c>
      <c r="C45" s="161">
        <f t="shared" si="3"/>
        <v>9483135</v>
      </c>
      <c r="D45" s="161">
        <f>SUM(D46:D48)</f>
        <v>9483135</v>
      </c>
      <c r="E45" s="161">
        <f t="shared" ref="E45:F45" si="14">SUM(E46:E48)</f>
        <v>0</v>
      </c>
      <c r="F45" s="161">
        <f t="shared" si="14"/>
        <v>0</v>
      </c>
    </row>
    <row r="46" spans="1:6">
      <c r="A46" s="123">
        <v>18050300</v>
      </c>
      <c r="B46" s="123" t="s">
        <v>12</v>
      </c>
      <c r="C46" s="162">
        <f t="shared" si="3"/>
        <v>1440490</v>
      </c>
      <c r="D46" s="162">
        <v>1440490</v>
      </c>
      <c r="E46" s="162"/>
      <c r="F46" s="162"/>
    </row>
    <row r="47" spans="1:6">
      <c r="A47" s="123">
        <v>18050400</v>
      </c>
      <c r="B47" s="123" t="s">
        <v>13</v>
      </c>
      <c r="C47" s="162">
        <f t="shared" si="3"/>
        <v>6109200</v>
      </c>
      <c r="D47" s="162">
        <v>6109200</v>
      </c>
      <c r="E47" s="162"/>
      <c r="F47" s="162"/>
    </row>
    <row r="48" spans="1:6" ht="51.75" customHeight="1">
      <c r="A48" s="123">
        <v>18050500</v>
      </c>
      <c r="B48" s="124" t="s">
        <v>76</v>
      </c>
      <c r="C48" s="162">
        <f t="shared" si="3"/>
        <v>1933445</v>
      </c>
      <c r="D48" s="162">
        <v>1933445</v>
      </c>
      <c r="E48" s="162"/>
      <c r="F48" s="162"/>
    </row>
    <row r="49" spans="1:6" s="115" customFormat="1">
      <c r="A49" s="133">
        <v>19000000</v>
      </c>
      <c r="B49" s="133" t="s">
        <v>77</v>
      </c>
      <c r="C49" s="161">
        <f t="shared" si="3"/>
        <v>60500</v>
      </c>
      <c r="D49" s="161">
        <f>D50</f>
        <v>0</v>
      </c>
      <c r="E49" s="161">
        <f t="shared" ref="E49:F49" si="15">E50</f>
        <v>60500</v>
      </c>
      <c r="F49" s="161">
        <f t="shared" si="15"/>
        <v>0</v>
      </c>
    </row>
    <row r="50" spans="1:6" s="115" customFormat="1">
      <c r="A50" s="138">
        <v>19010000</v>
      </c>
      <c r="B50" s="138" t="s">
        <v>14</v>
      </c>
      <c r="C50" s="161">
        <f t="shared" si="3"/>
        <v>60500</v>
      </c>
      <c r="D50" s="161">
        <f>SUM(D51:D53)</f>
        <v>0</v>
      </c>
      <c r="E50" s="161">
        <f t="shared" ref="E50:F50" si="16">SUM(E51:E53)</f>
        <v>60500</v>
      </c>
      <c r="F50" s="161">
        <f t="shared" si="16"/>
        <v>0</v>
      </c>
    </row>
    <row r="51" spans="1:6" ht="25.5">
      <c r="A51" s="123">
        <v>19010100</v>
      </c>
      <c r="B51" s="123" t="s">
        <v>15</v>
      </c>
      <c r="C51" s="162">
        <f t="shared" si="3"/>
        <v>47500</v>
      </c>
      <c r="D51" s="162"/>
      <c r="E51" s="162">
        <v>47500</v>
      </c>
      <c r="F51" s="162"/>
    </row>
    <row r="52" spans="1:6" ht="25.5" hidden="1">
      <c r="A52" s="123">
        <v>19010200</v>
      </c>
      <c r="B52" s="123" t="s">
        <v>16</v>
      </c>
      <c r="C52" s="162">
        <f t="shared" si="3"/>
        <v>0</v>
      </c>
      <c r="D52" s="162"/>
      <c r="E52" s="162"/>
      <c r="F52" s="162"/>
    </row>
    <row r="53" spans="1:6" ht="38.25">
      <c r="A53" s="123">
        <v>19010300</v>
      </c>
      <c r="B53" s="123" t="s">
        <v>257</v>
      </c>
      <c r="C53" s="162">
        <f t="shared" si="3"/>
        <v>13000</v>
      </c>
      <c r="D53" s="162"/>
      <c r="E53" s="162">
        <v>13000</v>
      </c>
      <c r="F53" s="162"/>
    </row>
    <row r="54" spans="1:6" s="115" customFormat="1" ht="18" customHeight="1">
      <c r="A54" s="139">
        <v>20000000</v>
      </c>
      <c r="B54" s="140" t="s">
        <v>17</v>
      </c>
      <c r="C54" s="161">
        <f t="shared" si="3"/>
        <v>4034762.1900000004</v>
      </c>
      <c r="D54" s="161">
        <f>D55+D66+D69+D72+D61</f>
        <v>1673635</v>
      </c>
      <c r="E54" s="161">
        <f>E55+E66+E69+E72+E81</f>
        <v>2361127.1900000004</v>
      </c>
      <c r="F54" s="161">
        <f>F55+F66+F69+F72+F81</f>
        <v>45716</v>
      </c>
    </row>
    <row r="55" spans="1:6" s="115" customFormat="1" ht="15.75" customHeight="1">
      <c r="A55" s="141">
        <v>21000000</v>
      </c>
      <c r="B55" s="142" t="s">
        <v>78</v>
      </c>
      <c r="C55" s="161">
        <f t="shared" si="3"/>
        <v>147338</v>
      </c>
      <c r="D55" s="161">
        <f>D56+D58</f>
        <v>147338</v>
      </c>
      <c r="E55" s="161">
        <f t="shared" ref="E55:F55" si="17">E56+E58</f>
        <v>0</v>
      </c>
      <c r="F55" s="161">
        <f t="shared" si="17"/>
        <v>0</v>
      </c>
    </row>
    <row r="56" spans="1:6" s="115" customFormat="1" ht="67.5" customHeight="1">
      <c r="A56" s="141">
        <v>21010000</v>
      </c>
      <c r="B56" s="120" t="s">
        <v>171</v>
      </c>
      <c r="C56" s="161">
        <f t="shared" si="3"/>
        <v>21338</v>
      </c>
      <c r="D56" s="161">
        <f>D57</f>
        <v>21338</v>
      </c>
      <c r="E56" s="161">
        <f t="shared" ref="E56:F56" si="18">E57</f>
        <v>0</v>
      </c>
      <c r="F56" s="161">
        <f t="shared" si="18"/>
        <v>0</v>
      </c>
    </row>
    <row r="57" spans="1:6" ht="38.25">
      <c r="A57" s="143">
        <v>21010300</v>
      </c>
      <c r="B57" s="144" t="s">
        <v>79</v>
      </c>
      <c r="C57" s="162">
        <f t="shared" si="3"/>
        <v>21338</v>
      </c>
      <c r="D57" s="162">
        <v>21338</v>
      </c>
      <c r="E57" s="162"/>
      <c r="F57" s="162"/>
    </row>
    <row r="58" spans="1:6">
      <c r="A58" s="145">
        <v>21080000</v>
      </c>
      <c r="B58" s="146" t="s">
        <v>22</v>
      </c>
      <c r="C58" s="162">
        <f t="shared" si="3"/>
        <v>126000</v>
      </c>
      <c r="D58" s="162">
        <f>SUM(D59:D60)</f>
        <v>126000</v>
      </c>
      <c r="E58" s="162"/>
      <c r="F58" s="162"/>
    </row>
    <row r="59" spans="1:6" s="115" customFormat="1">
      <c r="A59" s="147">
        <v>21081100</v>
      </c>
      <c r="B59" s="147" t="s">
        <v>18</v>
      </c>
      <c r="C59" s="162">
        <f t="shared" si="3"/>
        <v>24000</v>
      </c>
      <c r="D59" s="162">
        <v>24000</v>
      </c>
      <c r="E59" s="162"/>
      <c r="F59" s="162"/>
    </row>
    <row r="60" spans="1:6" s="115" customFormat="1" ht="38.25">
      <c r="A60" s="147">
        <v>21081500</v>
      </c>
      <c r="B60" s="147" t="s">
        <v>182</v>
      </c>
      <c r="C60" s="162">
        <f t="shared" si="3"/>
        <v>102000</v>
      </c>
      <c r="D60" s="166">
        <v>102000</v>
      </c>
      <c r="E60" s="161"/>
      <c r="F60" s="161"/>
    </row>
    <row r="61" spans="1:6" s="115" customFormat="1">
      <c r="A61" s="148">
        <v>22010000</v>
      </c>
      <c r="B61" s="148" t="s">
        <v>113</v>
      </c>
      <c r="C61" s="166">
        <f t="shared" si="3"/>
        <v>1131200</v>
      </c>
      <c r="D61" s="166">
        <f>SUM(D62:D65)</f>
        <v>1131200</v>
      </c>
      <c r="E61" s="161"/>
      <c r="F61" s="161"/>
    </row>
    <row r="62" spans="1:6" ht="38.25">
      <c r="A62" s="147">
        <v>22010300</v>
      </c>
      <c r="B62" s="147" t="s">
        <v>183</v>
      </c>
      <c r="C62" s="166">
        <f t="shared" si="3"/>
        <v>12000</v>
      </c>
      <c r="D62" s="163">
        <v>12000</v>
      </c>
      <c r="E62" s="162"/>
      <c r="F62" s="162"/>
    </row>
    <row r="63" spans="1:6" s="115" customFormat="1">
      <c r="A63" s="147">
        <v>22012500</v>
      </c>
      <c r="B63" s="147" t="s">
        <v>114</v>
      </c>
      <c r="C63" s="166">
        <f t="shared" si="3"/>
        <v>894700</v>
      </c>
      <c r="D63" s="162">
        <v>894700</v>
      </c>
      <c r="E63" s="161"/>
      <c r="F63" s="161"/>
    </row>
    <row r="64" spans="1:6" s="115" customFormat="1" ht="25.5">
      <c r="A64" s="147">
        <v>22012600</v>
      </c>
      <c r="B64" s="147" t="s">
        <v>115</v>
      </c>
      <c r="C64" s="166">
        <f t="shared" si="3"/>
        <v>222000</v>
      </c>
      <c r="D64" s="166">
        <v>222000</v>
      </c>
      <c r="E64" s="161"/>
      <c r="F64" s="161"/>
    </row>
    <row r="65" spans="1:6" s="115" customFormat="1" ht="74.25" customHeight="1">
      <c r="A65" s="147">
        <v>22012900</v>
      </c>
      <c r="B65" s="147" t="s">
        <v>116</v>
      </c>
      <c r="C65" s="166">
        <f t="shared" si="3"/>
        <v>2500</v>
      </c>
      <c r="D65" s="166">
        <v>2500</v>
      </c>
      <c r="E65" s="161"/>
      <c r="F65" s="161"/>
    </row>
    <row r="66" spans="1:6" s="115" customFormat="1" ht="12.75" customHeight="1">
      <c r="A66" s="149">
        <v>22090000</v>
      </c>
      <c r="B66" s="149" t="s">
        <v>19</v>
      </c>
      <c r="C66" s="161">
        <f t="shared" si="3"/>
        <v>306000</v>
      </c>
      <c r="D66" s="161">
        <f t="shared" ref="D66:F66" si="19">SUM(D67:D68)</f>
        <v>306000</v>
      </c>
      <c r="E66" s="161">
        <f t="shared" si="19"/>
        <v>0</v>
      </c>
      <c r="F66" s="161">
        <f t="shared" si="19"/>
        <v>0</v>
      </c>
    </row>
    <row r="67" spans="1:6" ht="38.25">
      <c r="A67" s="150">
        <v>22090100</v>
      </c>
      <c r="B67" s="150" t="s">
        <v>20</v>
      </c>
      <c r="C67" s="162">
        <f t="shared" si="3"/>
        <v>283200</v>
      </c>
      <c r="D67" s="162">
        <v>283200</v>
      </c>
      <c r="E67" s="162"/>
      <c r="F67" s="162"/>
    </row>
    <row r="68" spans="1:6" ht="29.25" customHeight="1">
      <c r="A68" s="150">
        <v>22090400</v>
      </c>
      <c r="B68" s="150" t="s">
        <v>21</v>
      </c>
      <c r="C68" s="162">
        <f t="shared" si="3"/>
        <v>22800</v>
      </c>
      <c r="D68" s="162">
        <v>22800</v>
      </c>
      <c r="E68" s="162"/>
      <c r="F68" s="162"/>
    </row>
    <row r="69" spans="1:6" s="115" customFormat="1">
      <c r="A69" s="149">
        <v>24060000</v>
      </c>
      <c r="B69" s="149" t="s">
        <v>80</v>
      </c>
      <c r="C69" s="161">
        <f t="shared" si="3"/>
        <v>89097</v>
      </c>
      <c r="D69" s="161">
        <f t="shared" ref="D69:F69" si="20">D70+D71</f>
        <v>89097</v>
      </c>
      <c r="E69" s="161">
        <f t="shared" si="20"/>
        <v>0</v>
      </c>
      <c r="F69" s="161">
        <f t="shared" si="20"/>
        <v>0</v>
      </c>
    </row>
    <row r="70" spans="1:6" s="115" customFormat="1">
      <c r="A70" s="151">
        <v>24060300</v>
      </c>
      <c r="B70" s="151" t="s">
        <v>22</v>
      </c>
      <c r="C70" s="166">
        <f t="shared" si="3"/>
        <v>39657</v>
      </c>
      <c r="D70" s="166">
        <v>39657</v>
      </c>
      <c r="E70" s="161"/>
      <c r="F70" s="161"/>
    </row>
    <row r="71" spans="1:6" ht="38.25">
      <c r="A71" s="143">
        <v>24062100</v>
      </c>
      <c r="B71" s="123" t="s">
        <v>49</v>
      </c>
      <c r="C71" s="162">
        <f t="shared" si="3"/>
        <v>49440</v>
      </c>
      <c r="D71" s="162">
        <v>49440</v>
      </c>
      <c r="E71" s="162">
        <f>'[1]Доходи рік'!D66/1000</f>
        <v>0</v>
      </c>
      <c r="F71" s="162"/>
    </row>
    <row r="72" spans="1:6" s="129" customFormat="1">
      <c r="A72" s="133">
        <v>25000000</v>
      </c>
      <c r="B72" s="133" t="s">
        <v>23</v>
      </c>
      <c r="C72" s="167">
        <f t="shared" si="3"/>
        <v>2315411.1900000004</v>
      </c>
      <c r="D72" s="166">
        <f t="shared" ref="D72:F72" si="21">D73+D78</f>
        <v>0</v>
      </c>
      <c r="E72" s="168">
        <f t="shared" si="21"/>
        <v>2315411.1900000004</v>
      </c>
      <c r="F72" s="166">
        <f t="shared" si="21"/>
        <v>0</v>
      </c>
    </row>
    <row r="73" spans="1:6" s="115" customFormat="1" ht="27" customHeight="1">
      <c r="A73" s="138">
        <v>25010000</v>
      </c>
      <c r="B73" s="152" t="s">
        <v>24</v>
      </c>
      <c r="C73" s="161">
        <f t="shared" si="3"/>
        <v>1191136.6100000001</v>
      </c>
      <c r="D73" s="161">
        <f>SUM(D74:D77)</f>
        <v>0</v>
      </c>
      <c r="E73" s="167">
        <f t="shared" ref="E73:F73" si="22">SUM(E74:E77)</f>
        <v>1191136.6100000001</v>
      </c>
      <c r="F73" s="161">
        <f t="shared" si="22"/>
        <v>0</v>
      </c>
    </row>
    <row r="74" spans="1:6" ht="25.5">
      <c r="A74" s="123">
        <v>25010100</v>
      </c>
      <c r="B74" s="144" t="s">
        <v>25</v>
      </c>
      <c r="C74" s="162">
        <f t="shared" si="3"/>
        <v>1100000</v>
      </c>
      <c r="D74" s="162"/>
      <c r="E74" s="162">
        <v>1100000</v>
      </c>
      <c r="F74" s="162"/>
    </row>
    <row r="75" spans="1:6" ht="25.5">
      <c r="A75" s="123">
        <v>25010200</v>
      </c>
      <c r="B75" s="144" t="s">
        <v>26</v>
      </c>
      <c r="C75" s="162">
        <f t="shared" si="3"/>
        <v>90000</v>
      </c>
      <c r="D75" s="162"/>
      <c r="E75" s="162">
        <v>90000</v>
      </c>
      <c r="F75" s="162"/>
    </row>
    <row r="76" spans="1:6">
      <c r="A76" s="8">
        <v>25010300</v>
      </c>
      <c r="B76" s="172" t="s">
        <v>269</v>
      </c>
      <c r="C76" s="162">
        <f t="shared" si="3"/>
        <v>881.61</v>
      </c>
      <c r="D76" s="162"/>
      <c r="E76" s="169">
        <v>881.61</v>
      </c>
      <c r="F76" s="162"/>
    </row>
    <row r="77" spans="1:6" ht="25.5">
      <c r="A77" s="8">
        <v>25010400</v>
      </c>
      <c r="B77" s="172" t="s">
        <v>270</v>
      </c>
      <c r="C77" s="162">
        <f t="shared" si="3"/>
        <v>255</v>
      </c>
      <c r="D77" s="162"/>
      <c r="E77" s="162">
        <v>255</v>
      </c>
      <c r="F77" s="162"/>
    </row>
    <row r="78" spans="1:6" s="115" customFormat="1">
      <c r="A78" s="138">
        <v>25020000</v>
      </c>
      <c r="B78" s="152" t="s">
        <v>52</v>
      </c>
      <c r="C78" s="167">
        <f t="shared" si="3"/>
        <v>1124274.58</v>
      </c>
      <c r="D78" s="161">
        <f>SUM(D79:D80)</f>
        <v>0</v>
      </c>
      <c r="E78" s="167">
        <f t="shared" ref="E78:F78" si="23">SUM(E79:E80)</f>
        <v>1124274.58</v>
      </c>
      <c r="F78" s="161">
        <f t="shared" si="23"/>
        <v>0</v>
      </c>
    </row>
    <row r="79" spans="1:6">
      <c r="A79" s="123">
        <v>25020100</v>
      </c>
      <c r="B79" s="144" t="s">
        <v>100</v>
      </c>
      <c r="C79" s="169">
        <f t="shared" si="3"/>
        <v>1058744.58</v>
      </c>
      <c r="D79" s="162"/>
      <c r="E79" s="169">
        <v>1058744.58</v>
      </c>
      <c r="F79" s="162"/>
    </row>
    <row r="80" spans="1:6" ht="38.25">
      <c r="A80" s="123">
        <v>25020200</v>
      </c>
      <c r="B80" s="144" t="s">
        <v>53</v>
      </c>
      <c r="C80" s="162">
        <f t="shared" si="3"/>
        <v>65530</v>
      </c>
      <c r="D80" s="162"/>
      <c r="E80" s="162">
        <v>65530</v>
      </c>
      <c r="F80" s="162"/>
    </row>
    <row r="81" spans="1:6" s="115" customFormat="1" ht="27">
      <c r="A81" s="133">
        <v>24170000</v>
      </c>
      <c r="B81" s="153" t="s">
        <v>317</v>
      </c>
      <c r="C81" s="161">
        <f t="shared" si="3"/>
        <v>45716</v>
      </c>
      <c r="D81" s="161"/>
      <c r="E81" s="161">
        <v>45716</v>
      </c>
      <c r="F81" s="161">
        <f>E81</f>
        <v>45716</v>
      </c>
    </row>
    <row r="82" spans="1:6" s="115" customFormat="1" ht="15.75">
      <c r="A82" s="133">
        <v>30000000</v>
      </c>
      <c r="B82" s="153" t="s">
        <v>315</v>
      </c>
      <c r="C82" s="161">
        <f t="shared" si="3"/>
        <v>85844</v>
      </c>
      <c r="D82" s="161"/>
      <c r="E82" s="161">
        <f>E83</f>
        <v>85844</v>
      </c>
      <c r="F82" s="161">
        <f>F83</f>
        <v>85844</v>
      </c>
    </row>
    <row r="83" spans="1:6" ht="27" customHeight="1">
      <c r="A83" s="123">
        <v>31030000</v>
      </c>
      <c r="B83" s="144" t="s">
        <v>316</v>
      </c>
      <c r="C83" s="162">
        <f t="shared" si="3"/>
        <v>85844</v>
      </c>
      <c r="D83" s="162"/>
      <c r="E83" s="162">
        <v>85844</v>
      </c>
      <c r="F83" s="162">
        <f>E83</f>
        <v>85844</v>
      </c>
    </row>
    <row r="84" spans="1:6" s="115" customFormat="1" ht="27">
      <c r="A84" s="133"/>
      <c r="B84" s="153" t="s">
        <v>176</v>
      </c>
      <c r="C84" s="167">
        <f t="shared" si="3"/>
        <v>30174496.190000001</v>
      </c>
      <c r="D84" s="161">
        <f>D11+D54</f>
        <v>27667025</v>
      </c>
      <c r="E84" s="167">
        <f>E11+E54+E82</f>
        <v>2507471.1900000004</v>
      </c>
      <c r="F84" s="167">
        <f>F11+F54+F82</f>
        <v>131560</v>
      </c>
    </row>
    <row r="85" spans="1:6" s="115" customFormat="1" ht="15.75">
      <c r="A85" s="133">
        <v>40000000</v>
      </c>
      <c r="B85" s="153" t="s">
        <v>177</v>
      </c>
      <c r="C85" s="161">
        <f t="shared" si="3"/>
        <v>17753351</v>
      </c>
      <c r="D85" s="161">
        <f>D86</f>
        <v>15208878</v>
      </c>
      <c r="E85" s="161">
        <f t="shared" ref="E85:F85" si="24">E86</f>
        <v>2544473</v>
      </c>
      <c r="F85" s="161">
        <f t="shared" si="24"/>
        <v>2544473</v>
      </c>
    </row>
    <row r="86" spans="1:6" s="115" customFormat="1">
      <c r="A86" s="149">
        <v>41050000</v>
      </c>
      <c r="B86" s="149" t="s">
        <v>172</v>
      </c>
      <c r="C86" s="161">
        <f>SUM(D86:E86)</f>
        <v>17753351</v>
      </c>
      <c r="D86" s="161">
        <f>SUM(D87:D89)</f>
        <v>15208878</v>
      </c>
      <c r="E86" s="161">
        <f t="shared" ref="E86:F86" si="25">SUM(E87:E89)</f>
        <v>2544473</v>
      </c>
      <c r="F86" s="161">
        <f t="shared" si="25"/>
        <v>2544473</v>
      </c>
    </row>
    <row r="87" spans="1:6" ht="38.25">
      <c r="A87" s="150">
        <v>41051200</v>
      </c>
      <c r="B87" s="150" t="s">
        <v>268</v>
      </c>
      <c r="C87" s="162">
        <f t="shared" si="3"/>
        <v>15583</v>
      </c>
      <c r="D87" s="162">
        <v>15583</v>
      </c>
      <c r="E87" s="162"/>
      <c r="F87" s="162"/>
    </row>
    <row r="88" spans="1:6" ht="40.5" customHeight="1">
      <c r="A88" s="150">
        <v>41052500</v>
      </c>
      <c r="B88" s="150" t="s">
        <v>267</v>
      </c>
      <c r="C88" s="162">
        <f t="shared" si="3"/>
        <v>3053368</v>
      </c>
      <c r="D88" s="162">
        <v>508895</v>
      </c>
      <c r="E88" s="162">
        <v>2544473</v>
      </c>
      <c r="F88" s="162">
        <v>2544473</v>
      </c>
    </row>
    <row r="89" spans="1:6">
      <c r="A89" s="150">
        <v>41053900</v>
      </c>
      <c r="B89" s="150" t="s">
        <v>167</v>
      </c>
      <c r="C89" s="162">
        <f t="shared" si="3"/>
        <v>14684400</v>
      </c>
      <c r="D89" s="162">
        <v>14684400</v>
      </c>
      <c r="E89" s="162"/>
      <c r="F89" s="162"/>
    </row>
    <row r="90" spans="1:6" s="115" customFormat="1" ht="15" customHeight="1">
      <c r="A90" s="148"/>
      <c r="B90" s="133" t="s">
        <v>81</v>
      </c>
      <c r="C90" s="167">
        <f t="shared" si="3"/>
        <v>47927847.189999998</v>
      </c>
      <c r="D90" s="161">
        <f>D84+D86</f>
        <v>42875903</v>
      </c>
      <c r="E90" s="167">
        <f>E84+E86</f>
        <v>5051944.1900000004</v>
      </c>
      <c r="F90" s="167">
        <f>F84+F86</f>
        <v>2676033</v>
      </c>
    </row>
    <row r="91" spans="1:6" s="115" customFormat="1" ht="24" hidden="1" customHeight="1">
      <c r="A91" s="154">
        <v>208400</v>
      </c>
      <c r="B91" s="155" t="s">
        <v>101</v>
      </c>
      <c r="C91" s="170">
        <f>SUM(D91:E91)</f>
        <v>0</v>
      </c>
      <c r="D91" s="171">
        <f>'[1]Доходи рік'!$C80/1000</f>
        <v>-621.47</v>
      </c>
      <c r="E91" s="171">
        <f>'[1]Доходи рік'!D80/1000</f>
        <v>621.47</v>
      </c>
      <c r="F91" s="170">
        <f>E91</f>
        <v>621.47</v>
      </c>
    </row>
    <row r="92" spans="1:6" ht="1.5" customHeight="1"/>
    <row r="93" spans="1:6" ht="16.5" customHeight="1" thickBot="1">
      <c r="B93" s="156" t="s">
        <v>173</v>
      </c>
      <c r="C93" s="225"/>
      <c r="D93" s="225"/>
      <c r="E93" s="225" t="s">
        <v>174</v>
      </c>
      <c r="F93" s="225"/>
    </row>
    <row r="94" spans="1:6">
      <c r="B94" s="157"/>
      <c r="C94" s="219" t="s">
        <v>99</v>
      </c>
      <c r="D94" s="219"/>
      <c r="E94" s="226" t="s">
        <v>27</v>
      </c>
      <c r="F94" s="226"/>
    </row>
  </sheetData>
  <mergeCells count="15">
    <mergeCell ref="C1:F1"/>
    <mergeCell ref="C2:F2"/>
    <mergeCell ref="C3:F3"/>
    <mergeCell ref="C93:D93"/>
    <mergeCell ref="E7:F7"/>
    <mergeCell ref="E8:F8"/>
    <mergeCell ref="D8:D9"/>
    <mergeCell ref="C94:D94"/>
    <mergeCell ref="A5:F5"/>
    <mergeCell ref="A6:F6"/>
    <mergeCell ref="A8:A9"/>
    <mergeCell ref="B8:B9"/>
    <mergeCell ref="C8:C9"/>
    <mergeCell ref="E93:F93"/>
    <mergeCell ref="E94:F94"/>
  </mergeCells>
  <pageMargins left="1.1811023622047245" right="0.39370078740157483" top="0.78740157480314965" bottom="0.39370078740157483" header="0.31496062992125984" footer="0.31496062992125984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workbookViewId="0">
      <selection activeCell="E4" sqref="E4"/>
    </sheetView>
  </sheetViews>
  <sheetFormatPr defaultRowHeight="13.5"/>
  <cols>
    <col min="1" max="1" width="10.5703125" style="1" customWidth="1"/>
    <col min="2" max="2" width="40.7109375" style="1" customWidth="1"/>
    <col min="3" max="3" width="10.28515625" style="1" customWidth="1"/>
    <col min="4" max="4" width="11.42578125" style="1" customWidth="1"/>
    <col min="5" max="5" width="11.5703125" style="1" customWidth="1"/>
    <col min="6" max="6" width="11.42578125" style="1" customWidth="1"/>
    <col min="7" max="16384" width="9.140625" style="1"/>
  </cols>
  <sheetData>
    <row r="1" spans="1:6" ht="13.5" customHeight="1">
      <c r="C1" s="274" t="s">
        <v>302</v>
      </c>
      <c r="D1" s="274"/>
      <c r="E1" s="274"/>
      <c r="F1" s="274"/>
    </row>
    <row r="2" spans="1:6" ht="27.75" customHeight="1">
      <c r="C2" s="275" t="s">
        <v>340</v>
      </c>
      <c r="D2" s="275"/>
      <c r="E2" s="275"/>
      <c r="F2" s="275"/>
    </row>
    <row r="3" spans="1:6" ht="13.5" customHeight="1">
      <c r="C3" s="231"/>
      <c r="D3" s="231"/>
      <c r="E3" s="231"/>
      <c r="F3" s="231"/>
    </row>
    <row r="6" spans="1:6" ht="15">
      <c r="A6" s="237" t="s">
        <v>85</v>
      </c>
      <c r="B6" s="237"/>
      <c r="C6" s="237"/>
      <c r="D6" s="237"/>
      <c r="E6" s="237"/>
      <c r="F6" s="237"/>
    </row>
    <row r="7" spans="1:6" ht="15">
      <c r="A7" s="237" t="s">
        <v>184</v>
      </c>
      <c r="B7" s="237"/>
      <c r="C7" s="237"/>
      <c r="D7" s="237"/>
      <c r="E7" s="237"/>
      <c r="F7" s="237"/>
    </row>
    <row r="8" spans="1:6">
      <c r="A8" s="238"/>
      <c r="B8" s="238"/>
      <c r="C8" s="238"/>
      <c r="D8" s="238"/>
      <c r="E8" s="238"/>
      <c r="F8" s="238"/>
    </row>
    <row r="9" spans="1:6" ht="3" customHeight="1"/>
    <row r="12" spans="1:6">
      <c r="E12" s="236" t="s">
        <v>191</v>
      </c>
      <c r="F12" s="236"/>
    </row>
    <row r="13" spans="1:6" ht="13.5" customHeight="1">
      <c r="A13" s="234" t="s">
        <v>1</v>
      </c>
      <c r="B13" s="234" t="s">
        <v>186</v>
      </c>
      <c r="C13" s="234" t="s">
        <v>30</v>
      </c>
      <c r="D13" s="234" t="s">
        <v>2</v>
      </c>
      <c r="E13" s="232" t="s">
        <v>3</v>
      </c>
      <c r="F13" s="233"/>
    </row>
    <row r="14" spans="1:6" ht="40.5">
      <c r="A14" s="235"/>
      <c r="B14" s="235"/>
      <c r="C14" s="235"/>
      <c r="D14" s="235"/>
      <c r="E14" s="28" t="s">
        <v>30</v>
      </c>
      <c r="F14" s="28" t="s">
        <v>185</v>
      </c>
    </row>
    <row r="15" spans="1:6" s="61" customFormat="1">
      <c r="A15" s="60">
        <v>1</v>
      </c>
      <c r="B15" s="60">
        <v>2</v>
      </c>
      <c r="C15" s="60">
        <v>3</v>
      </c>
      <c r="D15" s="60">
        <v>4</v>
      </c>
      <c r="E15" s="64">
        <v>5</v>
      </c>
      <c r="F15" s="64">
        <v>6</v>
      </c>
    </row>
    <row r="16" spans="1:6" s="61" customFormat="1">
      <c r="A16" s="239" t="s">
        <v>187</v>
      </c>
      <c r="B16" s="240"/>
      <c r="C16" s="240"/>
      <c r="D16" s="240"/>
      <c r="E16" s="240"/>
      <c r="F16" s="241"/>
    </row>
    <row r="17" spans="1:6" s="29" customFormat="1" ht="15.75">
      <c r="A17" s="33"/>
      <c r="B17" s="34" t="s">
        <v>86</v>
      </c>
      <c r="C17" s="101">
        <f>C25</f>
        <v>7007998</v>
      </c>
      <c r="D17" s="101">
        <f t="shared" ref="D17:F17" si="0">D25</f>
        <v>-2441206</v>
      </c>
      <c r="E17" s="101">
        <f t="shared" si="0"/>
        <v>9449204</v>
      </c>
      <c r="F17" s="101">
        <f t="shared" si="0"/>
        <v>9308957</v>
      </c>
    </row>
    <row r="18" spans="1:6" s="29" customFormat="1" ht="28.5" hidden="1">
      <c r="A18" s="35">
        <v>400000</v>
      </c>
      <c r="B18" s="36" t="s">
        <v>87</v>
      </c>
      <c r="C18" s="101">
        <f>C19</f>
        <v>0</v>
      </c>
      <c r="D18" s="101">
        <f t="shared" ref="D18:F18" si="1">D19</f>
        <v>0</v>
      </c>
      <c r="E18" s="101">
        <f t="shared" si="1"/>
        <v>0</v>
      </c>
      <c r="F18" s="101">
        <f t="shared" si="1"/>
        <v>0</v>
      </c>
    </row>
    <row r="19" spans="1:6" ht="15" hidden="1">
      <c r="A19" s="37">
        <v>401000</v>
      </c>
      <c r="B19" s="38" t="s">
        <v>88</v>
      </c>
      <c r="C19" s="102"/>
      <c r="D19" s="102"/>
      <c r="E19" s="102"/>
      <c r="F19" s="102"/>
    </row>
    <row r="20" spans="1:6" s="29" customFormat="1" ht="15" hidden="1">
      <c r="A20" s="39">
        <v>401100</v>
      </c>
      <c r="B20" s="40" t="s">
        <v>89</v>
      </c>
      <c r="C20" s="101"/>
      <c r="D20" s="101"/>
      <c r="E20" s="101"/>
      <c r="F20" s="101"/>
    </row>
    <row r="21" spans="1:6" ht="15" hidden="1">
      <c r="A21" s="39">
        <v>401200</v>
      </c>
      <c r="B21" s="40" t="s">
        <v>90</v>
      </c>
      <c r="C21" s="102"/>
      <c r="D21" s="102"/>
      <c r="E21" s="102"/>
      <c r="F21" s="102"/>
    </row>
    <row r="22" spans="1:6" s="29" customFormat="1" ht="15" hidden="1" customHeight="1">
      <c r="A22" s="37">
        <v>402000</v>
      </c>
      <c r="B22" s="38" t="s">
        <v>91</v>
      </c>
      <c r="C22" s="101"/>
      <c r="D22" s="101"/>
      <c r="E22" s="101"/>
      <c r="F22" s="101"/>
    </row>
    <row r="23" spans="1:6" s="29" customFormat="1" ht="15" hidden="1">
      <c r="A23" s="39">
        <v>402100</v>
      </c>
      <c r="B23" s="40" t="s">
        <v>92</v>
      </c>
      <c r="C23" s="101"/>
      <c r="D23" s="101"/>
      <c r="E23" s="101"/>
      <c r="F23" s="101"/>
    </row>
    <row r="24" spans="1:6" s="30" customFormat="1" ht="15" hidden="1">
      <c r="A24" s="39">
        <v>402200</v>
      </c>
      <c r="B24" s="40" t="s">
        <v>93</v>
      </c>
      <c r="C24" s="103"/>
      <c r="D24" s="103"/>
      <c r="E24" s="103"/>
      <c r="F24" s="103"/>
    </row>
    <row r="25" spans="1:6" s="48" customFormat="1" ht="14.25">
      <c r="A25" s="35">
        <v>200000</v>
      </c>
      <c r="B25" s="36" t="s">
        <v>111</v>
      </c>
      <c r="C25" s="102">
        <f t="shared" ref="C25:C29" si="2">D25+E25</f>
        <v>7007998</v>
      </c>
      <c r="D25" s="104">
        <f>D28+D26</f>
        <v>-2441206</v>
      </c>
      <c r="E25" s="104">
        <f t="shared" ref="E25:F25" si="3">E28+E26</f>
        <v>9449204</v>
      </c>
      <c r="F25" s="104">
        <f t="shared" si="3"/>
        <v>9308957</v>
      </c>
    </row>
    <row r="26" spans="1:6" s="48" customFormat="1" ht="45">
      <c r="A26" s="37">
        <v>205000</v>
      </c>
      <c r="B26" s="38" t="s">
        <v>258</v>
      </c>
      <c r="C26" s="103">
        <f t="shared" si="2"/>
        <v>124992</v>
      </c>
      <c r="D26" s="103">
        <f>D27</f>
        <v>0</v>
      </c>
      <c r="E26" s="103">
        <f t="shared" ref="E26:F26" si="4">E27</f>
        <v>124992</v>
      </c>
      <c r="F26" s="103">
        <f t="shared" si="4"/>
        <v>0</v>
      </c>
    </row>
    <row r="27" spans="1:6" s="48" customFormat="1" ht="15">
      <c r="A27" s="39">
        <v>205100</v>
      </c>
      <c r="B27" s="40" t="s">
        <v>82</v>
      </c>
      <c r="C27" s="102">
        <f t="shared" si="2"/>
        <v>124992</v>
      </c>
      <c r="D27" s="104"/>
      <c r="E27" s="104">
        <v>124992</v>
      </c>
      <c r="F27" s="104"/>
    </row>
    <row r="28" spans="1:6" s="30" customFormat="1" ht="30">
      <c r="A28" s="37">
        <v>208000</v>
      </c>
      <c r="B28" s="38" t="s">
        <v>112</v>
      </c>
      <c r="C28" s="102">
        <f t="shared" si="2"/>
        <v>6883006</v>
      </c>
      <c r="D28" s="103">
        <f>SUM(D29:D30)</f>
        <v>-2441206</v>
      </c>
      <c r="E28" s="103">
        <f t="shared" ref="E28:F28" si="5">SUM(E29:E30)</f>
        <v>9324212</v>
      </c>
      <c r="F28" s="103">
        <f t="shared" si="5"/>
        <v>9308957</v>
      </c>
    </row>
    <row r="29" spans="1:6" s="30" customFormat="1" ht="15">
      <c r="A29" s="39">
        <v>208100</v>
      </c>
      <c r="B29" s="40" t="s">
        <v>82</v>
      </c>
      <c r="C29" s="102">
        <f t="shared" si="2"/>
        <v>6883006</v>
      </c>
      <c r="D29" s="103">
        <v>6776204</v>
      </c>
      <c r="E29" s="102">
        <v>106802</v>
      </c>
      <c r="F29" s="103">
        <v>91547</v>
      </c>
    </row>
    <row r="30" spans="1:6" ht="45">
      <c r="A30" s="39">
        <v>208400</v>
      </c>
      <c r="B30" s="40" t="s">
        <v>101</v>
      </c>
      <c r="C30" s="102">
        <f>D30+E30</f>
        <v>0</v>
      </c>
      <c r="D30" s="102">
        <f>-'додаток 1'!D90+'додаток 3'!E78-D29</f>
        <v>-9217410</v>
      </c>
      <c r="E30" s="102">
        <f>-D30</f>
        <v>9217410</v>
      </c>
      <c r="F30" s="102">
        <f>E30</f>
        <v>9217410</v>
      </c>
    </row>
    <row r="31" spans="1:6" ht="15.75">
      <c r="A31" s="65" t="s">
        <v>189</v>
      </c>
      <c r="B31" s="34" t="s">
        <v>86</v>
      </c>
      <c r="C31" s="101">
        <f>C17</f>
        <v>7007998</v>
      </c>
      <c r="D31" s="101">
        <f t="shared" ref="D31:F31" si="6">D17</f>
        <v>-2441206</v>
      </c>
      <c r="E31" s="101">
        <f t="shared" si="6"/>
        <v>9449204</v>
      </c>
      <c r="F31" s="101">
        <f t="shared" si="6"/>
        <v>9308957</v>
      </c>
    </row>
    <row r="32" spans="1:6" ht="15">
      <c r="A32" s="242" t="s">
        <v>188</v>
      </c>
      <c r="B32" s="243"/>
      <c r="C32" s="243"/>
      <c r="D32" s="243"/>
      <c r="E32" s="243"/>
      <c r="F32" s="244"/>
    </row>
    <row r="33" spans="1:6" ht="28.5">
      <c r="A33" s="35">
        <v>600000</v>
      </c>
      <c r="B33" s="36" t="s">
        <v>83</v>
      </c>
      <c r="C33" s="62">
        <f>C34+C37</f>
        <v>7007998</v>
      </c>
      <c r="D33" s="62">
        <f t="shared" ref="D33:F33" si="7">D34+D37</f>
        <v>-2441206</v>
      </c>
      <c r="E33" s="62">
        <f t="shared" si="7"/>
        <v>9449204</v>
      </c>
      <c r="F33" s="62">
        <f t="shared" si="7"/>
        <v>9308957</v>
      </c>
    </row>
    <row r="34" spans="1:6" s="29" customFormat="1" ht="45">
      <c r="A34" s="37">
        <v>601000</v>
      </c>
      <c r="B34" s="38" t="s">
        <v>94</v>
      </c>
      <c r="C34" s="63">
        <f>C35</f>
        <v>0</v>
      </c>
      <c r="D34" s="63">
        <f t="shared" ref="D34:F34" si="8">D35</f>
        <v>0</v>
      </c>
      <c r="E34" s="63">
        <f t="shared" si="8"/>
        <v>0</v>
      </c>
      <c r="F34" s="63">
        <f t="shared" si="8"/>
        <v>0</v>
      </c>
    </row>
    <row r="35" spans="1:6" ht="30">
      <c r="A35" s="39">
        <v>601200</v>
      </c>
      <c r="B35" s="40" t="s">
        <v>95</v>
      </c>
      <c r="C35" s="62"/>
      <c r="D35" s="62"/>
      <c r="E35" s="62"/>
      <c r="F35" s="62"/>
    </row>
    <row r="36" spans="1:6" ht="15">
      <c r="A36" s="39">
        <v>601220</v>
      </c>
      <c r="B36" s="40" t="s">
        <v>96</v>
      </c>
      <c r="C36" s="62"/>
      <c r="D36" s="62"/>
      <c r="E36" s="62"/>
      <c r="F36" s="62"/>
    </row>
    <row r="37" spans="1:6" ht="15">
      <c r="A37" s="37">
        <v>602000</v>
      </c>
      <c r="B37" s="38" t="s">
        <v>84</v>
      </c>
      <c r="C37" s="62">
        <f>C38+C39</f>
        <v>7007998</v>
      </c>
      <c r="D37" s="62">
        <f t="shared" ref="D37:F37" si="9">D38+D39</f>
        <v>-2441206</v>
      </c>
      <c r="E37" s="62">
        <f t="shared" si="9"/>
        <v>9449204</v>
      </c>
      <c r="F37" s="62">
        <f t="shared" si="9"/>
        <v>9308957</v>
      </c>
    </row>
    <row r="38" spans="1:6" ht="15">
      <c r="A38" s="39">
        <v>602100</v>
      </c>
      <c r="B38" s="40" t="s">
        <v>82</v>
      </c>
      <c r="C38" s="62">
        <f>E38+D38</f>
        <v>7007998</v>
      </c>
      <c r="D38" s="62">
        <f>D29</f>
        <v>6776204</v>
      </c>
      <c r="E38" s="62">
        <f>E26+E29</f>
        <v>231794</v>
      </c>
      <c r="F38" s="62">
        <f>F26+F29</f>
        <v>91547</v>
      </c>
    </row>
    <row r="39" spans="1:6" ht="45">
      <c r="A39" s="39">
        <v>602400</v>
      </c>
      <c r="B39" s="40" t="s">
        <v>101</v>
      </c>
      <c r="C39" s="62">
        <f>SUM(D39:E39)</f>
        <v>0</v>
      </c>
      <c r="D39" s="62">
        <f>D30</f>
        <v>-9217410</v>
      </c>
      <c r="E39" s="62">
        <f>E30</f>
        <v>9217410</v>
      </c>
      <c r="F39" s="62">
        <f>E39</f>
        <v>9217410</v>
      </c>
    </row>
    <row r="40" spans="1:6" ht="15.75">
      <c r="A40" s="65" t="s">
        <v>189</v>
      </c>
      <c r="B40" s="34" t="s">
        <v>86</v>
      </c>
      <c r="C40" s="62">
        <f>C33</f>
        <v>7007998</v>
      </c>
      <c r="D40" s="62">
        <f t="shared" ref="D40:F40" si="10">D33</f>
        <v>-2441206</v>
      </c>
      <c r="E40" s="62">
        <f t="shared" si="10"/>
        <v>9449204</v>
      </c>
      <c r="F40" s="62">
        <f t="shared" si="10"/>
        <v>9308957</v>
      </c>
    </row>
    <row r="41" spans="1:6">
      <c r="A41" s="31"/>
      <c r="B41" s="31"/>
      <c r="C41" s="32"/>
      <c r="D41" s="31"/>
      <c r="E41" s="31"/>
      <c r="F41" s="31"/>
    </row>
    <row r="44" spans="1:6">
      <c r="A44" s="230" t="s">
        <v>175</v>
      </c>
      <c r="B44" s="230"/>
      <c r="C44" s="230"/>
      <c r="D44" s="230"/>
      <c r="E44" s="230"/>
      <c r="F44" s="230"/>
    </row>
  </sheetData>
  <mergeCells count="15">
    <mergeCell ref="A44:F44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  <mergeCell ref="A16:F16"/>
    <mergeCell ref="A32:F32"/>
  </mergeCells>
  <pageMargins left="1.1811023622047245" right="0.39370078740157483" top="0.78740157480314965" bottom="0.3937007874015748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5"/>
  <sheetViews>
    <sheetView topLeftCell="C1" zoomScaleNormal="100" workbookViewId="0">
      <selection activeCell="O1" sqref="O1:P1"/>
    </sheetView>
  </sheetViews>
  <sheetFormatPr defaultColWidth="11.7109375" defaultRowHeight="13.5"/>
  <cols>
    <col min="1" max="1" width="8.28515625" style="2" customWidth="1"/>
    <col min="2" max="2" width="7.28515625" style="2" customWidth="1"/>
    <col min="3" max="3" width="6.5703125" style="2" customWidth="1"/>
    <col min="4" max="4" width="27" style="2" customWidth="1"/>
    <col min="5" max="8" width="8.28515625" style="2" customWidth="1"/>
    <col min="9" max="9" width="4.42578125" style="2" customWidth="1"/>
    <col min="10" max="10" width="10" style="2" customWidth="1"/>
    <col min="11" max="11" width="8" style="2" customWidth="1"/>
    <col min="12" max="12" width="9.140625" style="2" customWidth="1"/>
    <col min="13" max="13" width="6.7109375" style="2" customWidth="1"/>
    <col min="14" max="14" width="4.85546875" style="2" customWidth="1"/>
    <col min="15" max="15" width="8.28515625" style="2" customWidth="1"/>
    <col min="16" max="16" width="9.85546875" style="2" customWidth="1"/>
    <col min="17" max="16384" width="11.7109375" style="2"/>
  </cols>
  <sheetData>
    <row r="1" spans="1:16" ht="13.5" customHeight="1">
      <c r="O1" s="271" t="s">
        <v>303</v>
      </c>
      <c r="P1" s="271"/>
    </row>
    <row r="2" spans="1:16" ht="21" customHeight="1">
      <c r="L2" s="271" t="s">
        <v>338</v>
      </c>
      <c r="M2" s="271"/>
      <c r="N2" s="271"/>
      <c r="O2" s="271"/>
      <c r="P2" s="271"/>
    </row>
    <row r="3" spans="1:16" ht="0.75" customHeight="1">
      <c r="L3" s="258"/>
      <c r="M3" s="258"/>
      <c r="N3" s="258"/>
      <c r="O3" s="258"/>
      <c r="P3" s="258"/>
    </row>
    <row r="4" spans="1:16" ht="3.75" hidden="1" customHeight="1">
      <c r="L4" s="258"/>
      <c r="M4" s="258"/>
      <c r="N4" s="258"/>
      <c r="O4" s="258"/>
      <c r="P4" s="258"/>
    </row>
    <row r="5" spans="1:16" ht="14.25">
      <c r="B5" s="259" t="s">
        <v>97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</row>
    <row r="6" spans="1:16" ht="14.25">
      <c r="B6" s="259" t="s">
        <v>190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</row>
    <row r="7" spans="1:16" ht="2.25" customHeight="1"/>
    <row r="8" spans="1:16">
      <c r="P8" s="2" t="s">
        <v>180</v>
      </c>
    </row>
    <row r="9" spans="1:16" s="7" customFormat="1" ht="13.5" customHeight="1">
      <c r="A9" s="249" t="s">
        <v>194</v>
      </c>
      <c r="B9" s="249" t="s">
        <v>192</v>
      </c>
      <c r="C9" s="249" t="s">
        <v>193</v>
      </c>
      <c r="D9" s="246" t="s">
        <v>195</v>
      </c>
      <c r="E9" s="252" t="s">
        <v>29</v>
      </c>
      <c r="F9" s="257"/>
      <c r="G9" s="257"/>
      <c r="H9" s="257"/>
      <c r="I9" s="253"/>
      <c r="J9" s="252" t="s">
        <v>37</v>
      </c>
      <c r="K9" s="257"/>
      <c r="L9" s="257"/>
      <c r="M9" s="257"/>
      <c r="N9" s="257"/>
      <c r="O9" s="257"/>
      <c r="P9" s="246" t="s">
        <v>36</v>
      </c>
    </row>
    <row r="10" spans="1:16" s="7" customFormat="1" ht="12.75" customHeight="1">
      <c r="A10" s="250"/>
      <c r="B10" s="250"/>
      <c r="C10" s="250"/>
      <c r="D10" s="247"/>
      <c r="E10" s="249" t="s">
        <v>178</v>
      </c>
      <c r="F10" s="254" t="s">
        <v>34</v>
      </c>
      <c r="G10" s="252" t="s">
        <v>31</v>
      </c>
      <c r="H10" s="253"/>
      <c r="I10" s="254" t="s">
        <v>35</v>
      </c>
      <c r="J10" s="249" t="s">
        <v>178</v>
      </c>
      <c r="K10" s="249" t="s">
        <v>196</v>
      </c>
      <c r="L10" s="254" t="s">
        <v>34</v>
      </c>
      <c r="M10" s="252" t="s">
        <v>31</v>
      </c>
      <c r="N10" s="253"/>
      <c r="O10" s="254" t="s">
        <v>35</v>
      </c>
      <c r="P10" s="247"/>
    </row>
    <row r="11" spans="1:16" s="7" customFormat="1" ht="12.75" customHeight="1">
      <c r="A11" s="250"/>
      <c r="B11" s="250"/>
      <c r="C11" s="250"/>
      <c r="D11" s="247"/>
      <c r="E11" s="250"/>
      <c r="F11" s="255"/>
      <c r="G11" s="249" t="s">
        <v>32</v>
      </c>
      <c r="H11" s="249" t="s">
        <v>33</v>
      </c>
      <c r="I11" s="255"/>
      <c r="J11" s="250"/>
      <c r="K11" s="250"/>
      <c r="L11" s="255"/>
      <c r="M11" s="249" t="s">
        <v>32</v>
      </c>
      <c r="N11" s="249" t="s">
        <v>33</v>
      </c>
      <c r="O11" s="255"/>
      <c r="P11" s="247"/>
    </row>
    <row r="12" spans="1:16" s="7" customFormat="1" ht="85.5" customHeight="1">
      <c r="A12" s="251"/>
      <c r="B12" s="251"/>
      <c r="C12" s="251"/>
      <c r="D12" s="248"/>
      <c r="E12" s="251"/>
      <c r="F12" s="256"/>
      <c r="G12" s="251"/>
      <c r="H12" s="251"/>
      <c r="I12" s="256"/>
      <c r="J12" s="251"/>
      <c r="K12" s="251"/>
      <c r="L12" s="256"/>
      <c r="M12" s="251"/>
      <c r="N12" s="251"/>
      <c r="O12" s="256"/>
      <c r="P12" s="248"/>
    </row>
    <row r="13" spans="1:16" s="73" customFormat="1" ht="28.5" customHeight="1">
      <c r="A13" s="70" t="s">
        <v>207</v>
      </c>
      <c r="B13" s="71"/>
      <c r="C13" s="71"/>
      <c r="D13" s="71" t="s">
        <v>206</v>
      </c>
      <c r="E13" s="72">
        <f>E78</f>
        <v>40434697</v>
      </c>
      <c r="F13" s="72">
        <f t="shared" ref="F13:P13" si="0">F78</f>
        <v>40434697</v>
      </c>
      <c r="G13" s="72">
        <f t="shared" si="0"/>
        <v>22114180</v>
      </c>
      <c r="H13" s="72">
        <f t="shared" si="0"/>
        <v>6023316</v>
      </c>
      <c r="I13" s="72">
        <f t="shared" si="0"/>
        <v>0</v>
      </c>
      <c r="J13" s="108">
        <f t="shared" si="0"/>
        <v>14501148.189999999</v>
      </c>
      <c r="K13" s="72">
        <f t="shared" si="0"/>
        <v>11984990</v>
      </c>
      <c r="L13" s="108">
        <f t="shared" si="0"/>
        <v>1948288.1900000002</v>
      </c>
      <c r="M13" s="72">
        <f t="shared" si="0"/>
        <v>65230</v>
      </c>
      <c r="N13" s="72">
        <f t="shared" si="0"/>
        <v>0</v>
      </c>
      <c r="O13" s="72">
        <f t="shared" si="0"/>
        <v>12552860</v>
      </c>
      <c r="P13" s="108">
        <f t="shared" si="0"/>
        <v>54935845.189999998</v>
      </c>
    </row>
    <row r="14" spans="1:16" s="5" customFormat="1" ht="14.25">
      <c r="A14" s="50" t="s">
        <v>244</v>
      </c>
      <c r="B14" s="50" t="s">
        <v>106</v>
      </c>
      <c r="C14" s="50"/>
      <c r="D14" s="51" t="s">
        <v>38</v>
      </c>
      <c r="E14" s="66">
        <f>SUM(E15:E16)</f>
        <v>9617870</v>
      </c>
      <c r="F14" s="66">
        <f>SUM(F15:F16)</f>
        <v>9617870</v>
      </c>
      <c r="G14" s="66">
        <f t="shared" ref="G14:P14" si="1">SUM(G15:G16)</f>
        <v>7967040</v>
      </c>
      <c r="H14" s="66">
        <f t="shared" si="1"/>
        <v>400520</v>
      </c>
      <c r="I14" s="66">
        <f t="shared" si="1"/>
        <v>0</v>
      </c>
      <c r="J14" s="66">
        <f t="shared" si="1"/>
        <v>1501295</v>
      </c>
      <c r="K14" s="66">
        <f t="shared" si="1"/>
        <v>1500000</v>
      </c>
      <c r="L14" s="66">
        <f t="shared" si="1"/>
        <v>1295</v>
      </c>
      <c r="M14" s="66">
        <f t="shared" si="1"/>
        <v>0</v>
      </c>
      <c r="N14" s="66">
        <f t="shared" si="1"/>
        <v>0</v>
      </c>
      <c r="O14" s="66">
        <f t="shared" si="1"/>
        <v>1500000</v>
      </c>
      <c r="P14" s="66">
        <f t="shared" si="1"/>
        <v>11119165</v>
      </c>
    </row>
    <row r="15" spans="1:16" ht="89.25">
      <c r="A15" s="18" t="s">
        <v>208</v>
      </c>
      <c r="B15" s="18" t="s">
        <v>136</v>
      </c>
      <c r="C15" s="18" t="s">
        <v>98</v>
      </c>
      <c r="D15" s="54" t="s">
        <v>140</v>
      </c>
      <c r="E15" s="67">
        <f>F15</f>
        <v>9451670</v>
      </c>
      <c r="F15" s="67">
        <v>9451670</v>
      </c>
      <c r="G15" s="67">
        <v>7967040</v>
      </c>
      <c r="H15" s="67">
        <v>400520</v>
      </c>
      <c r="I15" s="67"/>
      <c r="J15" s="67">
        <f>O15+L15</f>
        <v>1501295</v>
      </c>
      <c r="K15" s="67">
        <f>'додаток 5'!H32</f>
        <v>1500000</v>
      </c>
      <c r="L15" s="67">
        <v>1295</v>
      </c>
      <c r="M15" s="67"/>
      <c r="N15" s="67"/>
      <c r="O15" s="67">
        <f>K15</f>
        <v>1500000</v>
      </c>
      <c r="P15" s="67">
        <f>E15+J15</f>
        <v>10952965</v>
      </c>
    </row>
    <row r="16" spans="1:16" ht="25.5">
      <c r="A16" s="18" t="s">
        <v>281</v>
      </c>
      <c r="B16" s="18" t="s">
        <v>110</v>
      </c>
      <c r="C16" s="18" t="s">
        <v>119</v>
      </c>
      <c r="D16" s="54" t="s">
        <v>141</v>
      </c>
      <c r="E16" s="67">
        <f>F16</f>
        <v>166200</v>
      </c>
      <c r="F16" s="67">
        <v>166200</v>
      </c>
      <c r="G16" s="67"/>
      <c r="H16" s="67"/>
      <c r="I16" s="67"/>
      <c r="J16" s="67">
        <f>O16</f>
        <v>0</v>
      </c>
      <c r="K16" s="67"/>
      <c r="L16" s="67"/>
      <c r="M16" s="67"/>
      <c r="N16" s="67"/>
      <c r="O16" s="67"/>
      <c r="P16" s="67">
        <f>E16+J16</f>
        <v>166200</v>
      </c>
    </row>
    <row r="17" spans="1:16" ht="4.5" customHeight="1">
      <c r="A17" s="18"/>
      <c r="B17" s="18"/>
      <c r="C17" s="18"/>
      <c r="D17" s="10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1:16" s="5" customFormat="1" ht="14.25">
      <c r="A18" s="50" t="s">
        <v>243</v>
      </c>
      <c r="B18" s="50" t="s">
        <v>107</v>
      </c>
      <c r="C18" s="50"/>
      <c r="D18" s="51" t="s">
        <v>39</v>
      </c>
      <c r="E18" s="66">
        <f>E19</f>
        <v>16611503</v>
      </c>
      <c r="F18" s="66">
        <f>F19</f>
        <v>16611503</v>
      </c>
      <c r="G18" s="66">
        <f t="shared" ref="G18:P18" si="2">G19</f>
        <v>12257350</v>
      </c>
      <c r="H18" s="66">
        <f t="shared" si="2"/>
        <v>3519991</v>
      </c>
      <c r="I18" s="66"/>
      <c r="J18" s="106">
        <f t="shared" si="2"/>
        <v>1966182.58</v>
      </c>
      <c r="K18" s="66">
        <f t="shared" si="2"/>
        <v>550000</v>
      </c>
      <c r="L18" s="106">
        <f t="shared" si="2"/>
        <v>1416182.58</v>
      </c>
      <c r="M18" s="66">
        <f t="shared" si="2"/>
        <v>0</v>
      </c>
      <c r="N18" s="66">
        <f t="shared" si="2"/>
        <v>0</v>
      </c>
      <c r="O18" s="66">
        <f t="shared" si="2"/>
        <v>550000</v>
      </c>
      <c r="P18" s="106">
        <f t="shared" si="2"/>
        <v>18577685.579999998</v>
      </c>
    </row>
    <row r="19" spans="1:16">
      <c r="A19" s="18" t="s">
        <v>209</v>
      </c>
      <c r="B19" s="18" t="s">
        <v>121</v>
      </c>
      <c r="C19" s="18" t="s">
        <v>102</v>
      </c>
      <c r="D19" s="10" t="s">
        <v>142</v>
      </c>
      <c r="E19" s="67">
        <f>F19</f>
        <v>16611503</v>
      </c>
      <c r="F19" s="67">
        <v>16611503</v>
      </c>
      <c r="G19" s="67">
        <v>12257350</v>
      </c>
      <c r="H19" s="67">
        <v>3519991</v>
      </c>
      <c r="I19" s="67"/>
      <c r="J19" s="107">
        <f>L19+O19</f>
        <v>1966182.58</v>
      </c>
      <c r="K19" s="67">
        <f>'додаток 5'!H13</f>
        <v>550000</v>
      </c>
      <c r="L19" s="107">
        <v>1416182.58</v>
      </c>
      <c r="M19" s="67"/>
      <c r="N19" s="67"/>
      <c r="O19" s="67">
        <f>K19</f>
        <v>550000</v>
      </c>
      <c r="P19" s="107">
        <f>E19+J19</f>
        <v>18577685.579999998</v>
      </c>
    </row>
    <row r="20" spans="1:16" ht="5.25" customHeight="1">
      <c r="A20" s="18"/>
      <c r="B20" s="18"/>
      <c r="C20" s="18"/>
      <c r="D20" s="10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1:16" s="5" customFormat="1" ht="24">
      <c r="A21" s="50" t="s">
        <v>245</v>
      </c>
      <c r="B21" s="50" t="s">
        <v>130</v>
      </c>
      <c r="C21" s="50"/>
      <c r="D21" s="51" t="s">
        <v>40</v>
      </c>
      <c r="E21" s="66">
        <f>SUM(E22:E24)</f>
        <v>501130</v>
      </c>
      <c r="F21" s="66">
        <f>SUM(F22:F24)</f>
        <v>501130</v>
      </c>
      <c r="G21" s="66">
        <f>SUM(G22:G24)</f>
        <v>65230</v>
      </c>
      <c r="H21" s="66">
        <f>SUM(H22:H24)</f>
        <v>0</v>
      </c>
      <c r="I21" s="66"/>
      <c r="J21" s="66">
        <f>SUM(J22:J24)</f>
        <v>65230</v>
      </c>
      <c r="K21" s="66"/>
      <c r="L21" s="66">
        <f>SUM(L22:L24)</f>
        <v>65230</v>
      </c>
      <c r="M21" s="66">
        <f>SUM(M22:M24)</f>
        <v>65230</v>
      </c>
      <c r="N21" s="66">
        <f>SUM(N22:N24)</f>
        <v>0</v>
      </c>
      <c r="O21" s="66">
        <f>SUM(O22:O24)</f>
        <v>0</v>
      </c>
      <c r="P21" s="68">
        <f>E21+J21</f>
        <v>566360</v>
      </c>
    </row>
    <row r="22" spans="1:16" ht="60" customHeight="1">
      <c r="A22" s="18" t="s">
        <v>210</v>
      </c>
      <c r="B22" s="18" t="s">
        <v>143</v>
      </c>
      <c r="C22" s="18" t="s">
        <v>122</v>
      </c>
      <c r="D22" s="10" t="s">
        <v>123</v>
      </c>
      <c r="E22" s="67">
        <f>F22</f>
        <v>40900</v>
      </c>
      <c r="F22" s="67">
        <v>40900</v>
      </c>
      <c r="G22" s="67"/>
      <c r="H22" s="67"/>
      <c r="I22" s="67"/>
      <c r="J22" s="67"/>
      <c r="K22" s="67"/>
      <c r="L22" s="67"/>
      <c r="M22" s="67"/>
      <c r="N22" s="67"/>
      <c r="O22" s="67"/>
      <c r="P22" s="67">
        <f>E22+J22</f>
        <v>40900</v>
      </c>
    </row>
    <row r="23" spans="1:16" ht="25.5" customHeight="1">
      <c r="A23" s="18" t="s">
        <v>211</v>
      </c>
      <c r="B23" s="18" t="s">
        <v>168</v>
      </c>
      <c r="C23" s="18" t="s">
        <v>120</v>
      </c>
      <c r="D23" s="10" t="s">
        <v>117</v>
      </c>
      <c r="E23" s="67">
        <f>F23</f>
        <v>65230</v>
      </c>
      <c r="F23" s="67">
        <v>65230</v>
      </c>
      <c r="G23" s="67">
        <v>65230</v>
      </c>
      <c r="H23" s="67"/>
      <c r="I23" s="67"/>
      <c r="J23" s="67">
        <f>L23</f>
        <v>65230</v>
      </c>
      <c r="K23" s="67"/>
      <c r="L23" s="67">
        <v>65230</v>
      </c>
      <c r="M23" s="67">
        <v>65230</v>
      </c>
      <c r="N23" s="67"/>
      <c r="O23" s="67"/>
      <c r="P23" s="67">
        <f>E23+J23</f>
        <v>130460</v>
      </c>
    </row>
    <row r="24" spans="1:16" ht="22.5">
      <c r="A24" s="18" t="s">
        <v>212</v>
      </c>
      <c r="B24" s="18" t="s">
        <v>169</v>
      </c>
      <c r="C24" s="18" t="s">
        <v>103</v>
      </c>
      <c r="D24" s="10" t="s">
        <v>170</v>
      </c>
      <c r="E24" s="67">
        <f>F24</f>
        <v>395000</v>
      </c>
      <c r="F24" s="67">
        <v>395000</v>
      </c>
      <c r="G24" s="67"/>
      <c r="H24" s="67"/>
      <c r="I24" s="67"/>
      <c r="J24" s="67"/>
      <c r="K24" s="67"/>
      <c r="L24" s="67"/>
      <c r="M24" s="67"/>
      <c r="N24" s="67"/>
      <c r="O24" s="67"/>
      <c r="P24" s="67">
        <f>E24+J24</f>
        <v>395000</v>
      </c>
    </row>
    <row r="25" spans="1:16" ht="3.75" customHeight="1">
      <c r="A25" s="18"/>
      <c r="B25" s="18"/>
      <c r="C25" s="18"/>
      <c r="D25" s="10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6" s="5" customFormat="1" ht="14.25">
      <c r="A26" s="50" t="s">
        <v>246</v>
      </c>
      <c r="B26" s="50" t="s">
        <v>131</v>
      </c>
      <c r="C26" s="50"/>
      <c r="D26" s="51" t="s">
        <v>144</v>
      </c>
      <c r="E26" s="66">
        <f>E27+E28</f>
        <v>3016200</v>
      </c>
      <c r="F26" s="66">
        <f t="shared" ref="F26:P26" si="3">F27+F28</f>
        <v>3016200</v>
      </c>
      <c r="G26" s="66">
        <f t="shared" si="3"/>
        <v>1824560</v>
      </c>
      <c r="H26" s="66">
        <f t="shared" si="3"/>
        <v>339165</v>
      </c>
      <c r="I26" s="66">
        <f t="shared" si="3"/>
        <v>0</v>
      </c>
      <c r="J26" s="106">
        <f t="shared" si="3"/>
        <v>327271.61</v>
      </c>
      <c r="K26" s="66">
        <f t="shared" si="3"/>
        <v>326630</v>
      </c>
      <c r="L26" s="106">
        <f t="shared" si="3"/>
        <v>641.61</v>
      </c>
      <c r="M26" s="66">
        <f t="shared" si="3"/>
        <v>0</v>
      </c>
      <c r="N26" s="66">
        <f t="shared" si="3"/>
        <v>0</v>
      </c>
      <c r="O26" s="66">
        <f t="shared" si="3"/>
        <v>326630</v>
      </c>
      <c r="P26" s="106">
        <f t="shared" si="3"/>
        <v>3343471.61</v>
      </c>
    </row>
    <row r="27" spans="1:16" ht="33.75">
      <c r="A27" s="18" t="s">
        <v>213</v>
      </c>
      <c r="B27" s="18" t="s">
        <v>145</v>
      </c>
      <c r="C27" s="18" t="s">
        <v>105</v>
      </c>
      <c r="D27" s="10" t="s">
        <v>146</v>
      </c>
      <c r="E27" s="67">
        <f>F27</f>
        <v>2386200</v>
      </c>
      <c r="F27" s="67">
        <v>2386200</v>
      </c>
      <c r="G27" s="67">
        <v>1824560</v>
      </c>
      <c r="H27" s="67">
        <v>339165</v>
      </c>
      <c r="I27" s="67"/>
      <c r="J27" s="107">
        <f>L27+O27</f>
        <v>327271.61</v>
      </c>
      <c r="K27" s="67">
        <f>'додаток 5'!G34</f>
        <v>326630</v>
      </c>
      <c r="L27" s="107">
        <v>641.61</v>
      </c>
      <c r="M27" s="67"/>
      <c r="N27" s="67"/>
      <c r="O27" s="67">
        <f>K27</f>
        <v>326630</v>
      </c>
      <c r="P27" s="107">
        <f>E27+J27</f>
        <v>2713471.61</v>
      </c>
    </row>
    <row r="28" spans="1:16" ht="17.25" customHeight="1">
      <c r="A28" s="18" t="s">
        <v>214</v>
      </c>
      <c r="B28" s="18" t="s">
        <v>197</v>
      </c>
      <c r="C28" s="18" t="s">
        <v>201</v>
      </c>
      <c r="D28" s="10" t="s">
        <v>198</v>
      </c>
      <c r="E28" s="67">
        <f>F28</f>
        <v>630000</v>
      </c>
      <c r="F28" s="67">
        <v>630000</v>
      </c>
      <c r="G28" s="67"/>
      <c r="H28" s="67"/>
      <c r="I28" s="67"/>
      <c r="J28" s="67">
        <f>O28</f>
        <v>0</v>
      </c>
      <c r="K28" s="67"/>
      <c r="L28" s="67"/>
      <c r="M28" s="67"/>
      <c r="N28" s="67"/>
      <c r="O28" s="67"/>
      <c r="P28" s="67">
        <f>E28+J28</f>
        <v>630000</v>
      </c>
    </row>
    <row r="29" spans="1:16" ht="5.25" customHeight="1">
      <c r="A29" s="18"/>
      <c r="B29" s="18"/>
      <c r="C29" s="18"/>
      <c r="D29" s="1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s="5" customFormat="1" ht="14.25">
      <c r="A30" s="50" t="s">
        <v>247</v>
      </c>
      <c r="B30" s="50" t="s">
        <v>203</v>
      </c>
      <c r="C30" s="50"/>
      <c r="D30" s="51" t="s">
        <v>204</v>
      </c>
      <c r="E30" s="66">
        <f>E31</f>
        <v>100000</v>
      </c>
      <c r="F30" s="66">
        <f>F31</f>
        <v>100000</v>
      </c>
      <c r="G30" s="66">
        <f t="shared" ref="G30:P30" si="4">G31</f>
        <v>0</v>
      </c>
      <c r="H30" s="66">
        <f t="shared" si="4"/>
        <v>0</v>
      </c>
      <c r="I30" s="66"/>
      <c r="J30" s="66">
        <f t="shared" si="4"/>
        <v>0</v>
      </c>
      <c r="K30" s="66"/>
      <c r="L30" s="66">
        <f t="shared" si="4"/>
        <v>0</v>
      </c>
      <c r="M30" s="66">
        <f t="shared" si="4"/>
        <v>0</v>
      </c>
      <c r="N30" s="66">
        <f t="shared" si="4"/>
        <v>0</v>
      </c>
      <c r="O30" s="66">
        <f t="shared" si="4"/>
        <v>0</v>
      </c>
      <c r="P30" s="66">
        <f t="shared" si="4"/>
        <v>100000</v>
      </c>
    </row>
    <row r="31" spans="1:16" ht="48" customHeight="1">
      <c r="A31" s="18" t="s">
        <v>215</v>
      </c>
      <c r="B31" s="18" t="s">
        <v>199</v>
      </c>
      <c r="C31" s="18" t="s">
        <v>202</v>
      </c>
      <c r="D31" s="10" t="s">
        <v>200</v>
      </c>
      <c r="E31" s="67">
        <f>F31</f>
        <v>100000</v>
      </c>
      <c r="F31" s="67">
        <v>100000</v>
      </c>
      <c r="G31" s="67"/>
      <c r="H31" s="67"/>
      <c r="I31" s="67"/>
      <c r="J31" s="67">
        <f>L31+K31</f>
        <v>0</v>
      </c>
      <c r="K31" s="67"/>
      <c r="L31" s="67"/>
      <c r="M31" s="67"/>
      <c r="N31" s="67"/>
      <c r="O31" s="67"/>
      <c r="P31" s="67">
        <f>E31+J31</f>
        <v>100000</v>
      </c>
    </row>
    <row r="32" spans="1:16" ht="4.5" customHeight="1">
      <c r="A32" s="18"/>
      <c r="B32" s="18"/>
      <c r="C32" s="18"/>
      <c r="D32" s="10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s="5" customFormat="1" ht="14.25">
      <c r="A33" s="50" t="s">
        <v>248</v>
      </c>
      <c r="B33" s="50" t="s">
        <v>132</v>
      </c>
      <c r="C33" s="50"/>
      <c r="D33" s="51" t="s">
        <v>41</v>
      </c>
      <c r="E33" s="66">
        <f>SUM(E34:E40)</f>
        <v>6430494</v>
      </c>
      <c r="F33" s="66">
        <f>SUM(F34:F40)</f>
        <v>6430494</v>
      </c>
      <c r="G33" s="66">
        <f t="shared" ref="G33:P33" si="5">SUM(G34:G40)</f>
        <v>0</v>
      </c>
      <c r="H33" s="66">
        <f t="shared" si="5"/>
        <v>1763640</v>
      </c>
      <c r="I33" s="66">
        <f t="shared" si="5"/>
        <v>0</v>
      </c>
      <c r="J33" s="66">
        <f t="shared" si="5"/>
        <v>385566</v>
      </c>
      <c r="K33" s="66">
        <f t="shared" si="5"/>
        <v>385566</v>
      </c>
      <c r="L33" s="66">
        <f t="shared" si="5"/>
        <v>0</v>
      </c>
      <c r="M33" s="66">
        <f t="shared" si="5"/>
        <v>0</v>
      </c>
      <c r="N33" s="66">
        <f t="shared" si="5"/>
        <v>0</v>
      </c>
      <c r="O33" s="66">
        <f t="shared" si="5"/>
        <v>385566</v>
      </c>
      <c r="P33" s="66">
        <f t="shared" si="5"/>
        <v>6816060</v>
      </c>
    </row>
    <row r="34" spans="1:16" s="58" customFormat="1" ht="33.75">
      <c r="A34" s="56" t="s">
        <v>322</v>
      </c>
      <c r="B34" s="56" t="s">
        <v>323</v>
      </c>
      <c r="C34" s="56" t="s">
        <v>104</v>
      </c>
      <c r="D34" s="57" t="s">
        <v>324</v>
      </c>
      <c r="E34" s="67">
        <f t="shared" ref="E34:E37" si="6">F34</f>
        <v>100000</v>
      </c>
      <c r="F34" s="69">
        <v>100000</v>
      </c>
      <c r="G34" s="69"/>
      <c r="H34" s="69"/>
      <c r="I34" s="69"/>
      <c r="J34" s="67">
        <f t="shared" ref="J34:J36" si="7">L34+K34</f>
        <v>0</v>
      </c>
      <c r="K34" s="69"/>
      <c r="L34" s="69"/>
      <c r="M34" s="69"/>
      <c r="N34" s="69"/>
      <c r="O34" s="69"/>
      <c r="P34" s="67">
        <f t="shared" ref="P34:P40" si="8">E34+J34</f>
        <v>100000</v>
      </c>
    </row>
    <row r="35" spans="1:16" ht="22.5">
      <c r="A35" s="18" t="s">
        <v>276</v>
      </c>
      <c r="B35" s="18" t="s">
        <v>147</v>
      </c>
      <c r="C35" s="18" t="s">
        <v>104</v>
      </c>
      <c r="D35" s="10" t="s">
        <v>148</v>
      </c>
      <c r="E35" s="67">
        <f t="shared" si="6"/>
        <v>776854</v>
      </c>
      <c r="F35" s="67">
        <v>776854</v>
      </c>
      <c r="G35" s="67"/>
      <c r="H35" s="67"/>
      <c r="I35" s="67"/>
      <c r="J35" s="67">
        <f t="shared" si="7"/>
        <v>65566</v>
      </c>
      <c r="K35" s="67">
        <f>'додаток 5'!G49</f>
        <v>65566</v>
      </c>
      <c r="L35" s="67"/>
      <c r="M35" s="67"/>
      <c r="N35" s="67"/>
      <c r="O35" s="67">
        <f>K35</f>
        <v>65566</v>
      </c>
      <c r="P35" s="67">
        <f t="shared" si="8"/>
        <v>842420</v>
      </c>
    </row>
    <row r="36" spans="1:16" ht="45">
      <c r="A36" s="18" t="s">
        <v>325</v>
      </c>
      <c r="B36" s="18" t="s">
        <v>149</v>
      </c>
      <c r="C36" s="18" t="s">
        <v>104</v>
      </c>
      <c r="D36" s="10" t="s">
        <v>150</v>
      </c>
      <c r="E36" s="67">
        <f t="shared" si="6"/>
        <v>100000</v>
      </c>
      <c r="F36" s="67">
        <v>100000</v>
      </c>
      <c r="G36" s="67"/>
      <c r="H36" s="67"/>
      <c r="I36" s="67"/>
      <c r="J36" s="67">
        <f t="shared" si="7"/>
        <v>120000</v>
      </c>
      <c r="K36" s="67">
        <f>'додаток 5'!G53</f>
        <v>120000</v>
      </c>
      <c r="L36" s="67"/>
      <c r="M36" s="67"/>
      <c r="N36" s="67"/>
      <c r="O36" s="67">
        <f>K36</f>
        <v>120000</v>
      </c>
      <c r="P36" s="67">
        <f t="shared" si="8"/>
        <v>220000</v>
      </c>
    </row>
    <row r="37" spans="1:16" ht="22.5">
      <c r="A37" s="18" t="s">
        <v>216</v>
      </c>
      <c r="B37" s="18" t="s">
        <v>151</v>
      </c>
      <c r="C37" s="18" t="s">
        <v>104</v>
      </c>
      <c r="D37" s="10" t="s">
        <v>138</v>
      </c>
      <c r="E37" s="67">
        <f t="shared" si="6"/>
        <v>5453640</v>
      </c>
      <c r="F37" s="67">
        <v>5453640</v>
      </c>
      <c r="G37" s="67"/>
      <c r="H37" s="67">
        <v>1763640</v>
      </c>
      <c r="I37" s="67"/>
      <c r="J37" s="67">
        <f>L37+K37</f>
        <v>200000</v>
      </c>
      <c r="K37" s="67">
        <f>'додаток 5'!H29+'додаток 5'!G15</f>
        <v>200000</v>
      </c>
      <c r="L37" s="67"/>
      <c r="M37" s="67"/>
      <c r="N37" s="67"/>
      <c r="O37" s="67">
        <f>K37</f>
        <v>200000</v>
      </c>
      <c r="P37" s="67">
        <f t="shared" si="8"/>
        <v>5653640</v>
      </c>
    </row>
    <row r="38" spans="1:16" ht="24" hidden="1" customHeight="1">
      <c r="A38" s="18"/>
      <c r="B38" s="18"/>
      <c r="C38" s="18"/>
      <c r="D38" s="10"/>
      <c r="E38" s="67">
        <f>F38</f>
        <v>0</v>
      </c>
      <c r="F38" s="67"/>
      <c r="G38" s="67"/>
      <c r="H38" s="67"/>
      <c r="I38" s="67"/>
      <c r="J38" s="67">
        <f>L38</f>
        <v>0</v>
      </c>
      <c r="K38" s="67"/>
      <c r="L38" s="67"/>
      <c r="M38" s="67"/>
      <c r="N38" s="67"/>
      <c r="O38" s="67"/>
      <c r="P38" s="67">
        <f t="shared" si="8"/>
        <v>0</v>
      </c>
    </row>
    <row r="39" spans="1:16" hidden="1">
      <c r="A39" s="18"/>
      <c r="B39" s="18"/>
      <c r="C39" s="18"/>
      <c r="D39" s="10"/>
      <c r="E39" s="67">
        <f t="shared" ref="E39:E40" si="9">F39</f>
        <v>0</v>
      </c>
      <c r="F39" s="67"/>
      <c r="G39" s="67"/>
      <c r="H39" s="67"/>
      <c r="I39" s="67"/>
      <c r="J39" s="67">
        <f>L39</f>
        <v>0</v>
      </c>
      <c r="K39" s="67"/>
      <c r="L39" s="67"/>
      <c r="M39" s="67"/>
      <c r="N39" s="67"/>
      <c r="O39" s="67"/>
      <c r="P39" s="67">
        <f t="shared" si="8"/>
        <v>0</v>
      </c>
    </row>
    <row r="40" spans="1:16" hidden="1">
      <c r="A40" s="18"/>
      <c r="B40" s="18"/>
      <c r="C40" s="18"/>
      <c r="D40" s="10"/>
      <c r="E40" s="67">
        <f t="shared" si="9"/>
        <v>0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>
        <f t="shared" si="8"/>
        <v>0</v>
      </c>
    </row>
    <row r="41" spans="1:16" ht="3" customHeight="1">
      <c r="A41" s="18"/>
      <c r="B41" s="18"/>
      <c r="C41" s="18"/>
      <c r="D41" s="10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1:16" s="5" customFormat="1" ht="16.5">
      <c r="A42" s="50" t="s">
        <v>249</v>
      </c>
      <c r="B42" s="50" t="s">
        <v>152</v>
      </c>
      <c r="C42" s="50"/>
      <c r="D42" s="51" t="s">
        <v>153</v>
      </c>
      <c r="E42" s="66">
        <f>E43</f>
        <v>800000</v>
      </c>
      <c r="F42" s="66">
        <f>F43</f>
        <v>800000</v>
      </c>
      <c r="G42" s="66">
        <f t="shared" ref="G42:P42" si="10">G43</f>
        <v>0</v>
      </c>
      <c r="H42" s="66">
        <f t="shared" si="10"/>
        <v>0</v>
      </c>
      <c r="I42" s="66"/>
      <c r="J42" s="66">
        <f t="shared" si="10"/>
        <v>0</v>
      </c>
      <c r="K42" s="66"/>
      <c r="L42" s="66">
        <f t="shared" si="10"/>
        <v>0</v>
      </c>
      <c r="M42" s="66">
        <f t="shared" si="10"/>
        <v>0</v>
      </c>
      <c r="N42" s="66">
        <f t="shared" si="10"/>
        <v>0</v>
      </c>
      <c r="O42" s="66">
        <f t="shared" si="10"/>
        <v>0</v>
      </c>
      <c r="P42" s="66">
        <f t="shared" si="10"/>
        <v>800000</v>
      </c>
    </row>
    <row r="43" spans="1:16">
      <c r="A43" s="18" t="s">
        <v>217</v>
      </c>
      <c r="B43" s="18" t="s">
        <v>154</v>
      </c>
      <c r="C43" s="18" t="s">
        <v>125</v>
      </c>
      <c r="D43" s="10" t="s">
        <v>155</v>
      </c>
      <c r="E43" s="67">
        <f>F43</f>
        <v>800000</v>
      </c>
      <c r="F43" s="67">
        <v>800000</v>
      </c>
      <c r="G43" s="67"/>
      <c r="H43" s="67"/>
      <c r="I43" s="67"/>
      <c r="J43" s="67"/>
      <c r="K43" s="67"/>
      <c r="L43" s="67"/>
      <c r="M43" s="67"/>
      <c r="N43" s="67"/>
      <c r="O43" s="67"/>
      <c r="P43" s="67">
        <f>E43+J43</f>
        <v>800000</v>
      </c>
    </row>
    <row r="44" spans="1:16" ht="3.75" customHeight="1">
      <c r="A44" s="18"/>
      <c r="B44" s="18"/>
      <c r="C44" s="18"/>
      <c r="D44" s="10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1:16" s="5" customFormat="1" ht="22.5" customHeight="1">
      <c r="A45" s="50" t="s">
        <v>250</v>
      </c>
      <c r="B45" s="50" t="s">
        <v>156</v>
      </c>
      <c r="C45" s="50"/>
      <c r="D45" s="51" t="s">
        <v>157</v>
      </c>
      <c r="E45" s="66">
        <f t="shared" ref="E45:I45" si="11">E47+E46+E48</f>
        <v>0</v>
      </c>
      <c r="F45" s="66">
        <f t="shared" si="11"/>
        <v>0</v>
      </c>
      <c r="G45" s="66">
        <f t="shared" si="11"/>
        <v>0</v>
      </c>
      <c r="H45" s="66">
        <f t="shared" si="11"/>
        <v>0</v>
      </c>
      <c r="I45" s="66">
        <f t="shared" si="11"/>
        <v>0</v>
      </c>
      <c r="J45" s="66">
        <f>J47+J46+J48</f>
        <v>6793868</v>
      </c>
      <c r="K45" s="66">
        <f t="shared" ref="K45:P45" si="12">K47+K46+K48</f>
        <v>6793868</v>
      </c>
      <c r="L45" s="66">
        <f t="shared" si="12"/>
        <v>0</v>
      </c>
      <c r="M45" s="66">
        <f t="shared" si="12"/>
        <v>0</v>
      </c>
      <c r="N45" s="66">
        <f t="shared" si="12"/>
        <v>0</v>
      </c>
      <c r="O45" s="66">
        <f t="shared" si="12"/>
        <v>6793868</v>
      </c>
      <c r="P45" s="66">
        <f t="shared" si="12"/>
        <v>6793868</v>
      </c>
    </row>
    <row r="46" spans="1:16" s="58" customFormat="1" ht="22.5">
      <c r="A46" s="56" t="s">
        <v>219</v>
      </c>
      <c r="B46" s="56" t="s">
        <v>220</v>
      </c>
      <c r="C46" s="56" t="s">
        <v>137</v>
      </c>
      <c r="D46" s="10" t="s">
        <v>218</v>
      </c>
      <c r="E46" s="67">
        <f>F46</f>
        <v>0</v>
      </c>
      <c r="F46" s="69"/>
      <c r="G46" s="69"/>
      <c r="H46" s="69"/>
      <c r="I46" s="69"/>
      <c r="J46" s="67">
        <f>L46+O46</f>
        <v>1600000</v>
      </c>
      <c r="K46" s="69">
        <f>'додаток 5'!H19</f>
        <v>1600000</v>
      </c>
      <c r="L46" s="69"/>
      <c r="M46" s="69"/>
      <c r="N46" s="69"/>
      <c r="O46" s="69">
        <f>K46</f>
        <v>1600000</v>
      </c>
      <c r="P46" s="67">
        <f>E46+J46</f>
        <v>1600000</v>
      </c>
    </row>
    <row r="47" spans="1:16" ht="33.75">
      <c r="A47" s="18" t="s">
        <v>221</v>
      </c>
      <c r="B47" s="27">
        <v>7330</v>
      </c>
      <c r="C47" s="18" t="s">
        <v>137</v>
      </c>
      <c r="D47" s="10" t="s">
        <v>158</v>
      </c>
      <c r="E47" s="67">
        <f>F47</f>
        <v>0</v>
      </c>
      <c r="F47" s="67"/>
      <c r="G47" s="67"/>
      <c r="H47" s="67"/>
      <c r="I47" s="67"/>
      <c r="J47" s="67">
        <f>L47+O47</f>
        <v>2140500</v>
      </c>
      <c r="K47" s="67">
        <f>'додаток 5'!H23+'додаток 5'!H45</f>
        <v>2140500</v>
      </c>
      <c r="L47" s="67"/>
      <c r="M47" s="67"/>
      <c r="N47" s="67"/>
      <c r="O47" s="67">
        <f>K47</f>
        <v>2140500</v>
      </c>
      <c r="P47" s="67">
        <f>E47+J47</f>
        <v>2140500</v>
      </c>
    </row>
    <row r="48" spans="1:16" ht="33.75">
      <c r="A48" s="18" t="s">
        <v>263</v>
      </c>
      <c r="B48" s="27">
        <v>7366</v>
      </c>
      <c r="C48" s="18" t="s">
        <v>124</v>
      </c>
      <c r="D48" s="10" t="s">
        <v>264</v>
      </c>
      <c r="E48" s="67">
        <f>F48</f>
        <v>0</v>
      </c>
      <c r="F48" s="67"/>
      <c r="G48" s="67"/>
      <c r="H48" s="67"/>
      <c r="I48" s="67"/>
      <c r="J48" s="67">
        <f>L48+O48</f>
        <v>3053368</v>
      </c>
      <c r="K48" s="67">
        <v>3053368</v>
      </c>
      <c r="L48" s="67"/>
      <c r="M48" s="67"/>
      <c r="N48" s="67"/>
      <c r="O48" s="67">
        <f>K48</f>
        <v>3053368</v>
      </c>
      <c r="P48" s="67">
        <f>E48+J48</f>
        <v>3053368</v>
      </c>
    </row>
    <row r="49" spans="1:16" ht="5.25" customHeight="1">
      <c r="A49" s="18"/>
      <c r="B49" s="27"/>
      <c r="C49" s="18"/>
      <c r="D49" s="10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1:16" s="5" customFormat="1" ht="24">
      <c r="A50" s="50" t="s">
        <v>251</v>
      </c>
      <c r="B50" s="52">
        <v>7400</v>
      </c>
      <c r="C50" s="50"/>
      <c r="D50" s="51" t="s">
        <v>159</v>
      </c>
      <c r="E50" s="66">
        <f>SUM(E51:E52)</f>
        <v>1950000</v>
      </c>
      <c r="F50" s="66">
        <f t="shared" ref="F50:P50" si="13">SUM(F51:F52)</f>
        <v>1950000</v>
      </c>
      <c r="G50" s="66">
        <f t="shared" si="13"/>
        <v>0</v>
      </c>
      <c r="H50" s="66">
        <f t="shared" si="13"/>
        <v>0</v>
      </c>
      <c r="I50" s="66">
        <f t="shared" si="13"/>
        <v>0</v>
      </c>
      <c r="J50" s="66">
        <f t="shared" si="13"/>
        <v>2428926</v>
      </c>
      <c r="K50" s="66">
        <f t="shared" si="13"/>
        <v>2428926</v>
      </c>
      <c r="L50" s="66">
        <f t="shared" si="13"/>
        <v>0</v>
      </c>
      <c r="M50" s="66">
        <f t="shared" si="13"/>
        <v>0</v>
      </c>
      <c r="N50" s="66">
        <f t="shared" si="13"/>
        <v>0</v>
      </c>
      <c r="O50" s="66">
        <f t="shared" si="13"/>
        <v>2428926</v>
      </c>
      <c r="P50" s="66">
        <f t="shared" si="13"/>
        <v>4378926</v>
      </c>
    </row>
    <row r="51" spans="1:16" s="58" customFormat="1" ht="22.5">
      <c r="A51" s="56" t="s">
        <v>222</v>
      </c>
      <c r="B51" s="55">
        <v>7413</v>
      </c>
      <c r="C51" s="56" t="s">
        <v>108</v>
      </c>
      <c r="D51" s="57" t="s">
        <v>51</v>
      </c>
      <c r="E51" s="67">
        <f>F51</f>
        <v>200000</v>
      </c>
      <c r="F51" s="69">
        <v>200000</v>
      </c>
      <c r="G51" s="69"/>
      <c r="H51" s="69"/>
      <c r="I51" s="69"/>
      <c r="J51" s="67">
        <f>L51+O51</f>
        <v>0</v>
      </c>
      <c r="K51" s="67"/>
      <c r="L51" s="69"/>
      <c r="M51" s="69"/>
      <c r="N51" s="69"/>
      <c r="O51" s="67"/>
      <c r="P51" s="67">
        <f>E51+J51</f>
        <v>200000</v>
      </c>
    </row>
    <row r="52" spans="1:16" ht="33.75">
      <c r="A52" s="18" t="s">
        <v>223</v>
      </c>
      <c r="B52" s="27">
        <v>7461</v>
      </c>
      <c r="C52" s="18" t="s">
        <v>126</v>
      </c>
      <c r="D52" s="10" t="s">
        <v>160</v>
      </c>
      <c r="E52" s="67">
        <f>F52</f>
        <v>1750000</v>
      </c>
      <c r="F52" s="67">
        <v>1750000</v>
      </c>
      <c r="G52" s="67"/>
      <c r="H52" s="67"/>
      <c r="I52" s="67"/>
      <c r="J52" s="67">
        <f>L52+O52</f>
        <v>2428926</v>
      </c>
      <c r="K52" s="67">
        <f>'додаток 5'!H36</f>
        <v>2428926</v>
      </c>
      <c r="L52" s="67"/>
      <c r="M52" s="67"/>
      <c r="N52" s="67"/>
      <c r="O52" s="67">
        <f>K52</f>
        <v>2428926</v>
      </c>
      <c r="P52" s="67">
        <f>E52+J52</f>
        <v>4178926</v>
      </c>
    </row>
    <row r="53" spans="1:16" ht="4.5" customHeight="1">
      <c r="A53" s="18"/>
      <c r="B53" s="27"/>
      <c r="C53" s="18"/>
      <c r="D53" s="10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1:16" s="5" customFormat="1" ht="24">
      <c r="A54" s="50" t="s">
        <v>252</v>
      </c>
      <c r="B54" s="52">
        <v>7600</v>
      </c>
      <c r="C54" s="50"/>
      <c r="D54" s="51" t="s">
        <v>161</v>
      </c>
      <c r="E54" s="66">
        <f>E56+E55</f>
        <v>511100</v>
      </c>
      <c r="F54" s="66">
        <f t="shared" ref="F54:P54" si="14">F56+F55</f>
        <v>511100</v>
      </c>
      <c r="G54" s="66">
        <f t="shared" si="14"/>
        <v>0</v>
      </c>
      <c r="H54" s="66">
        <f t="shared" si="14"/>
        <v>0</v>
      </c>
      <c r="I54" s="66">
        <f t="shared" si="14"/>
        <v>0</v>
      </c>
      <c r="J54" s="66">
        <f t="shared" si="14"/>
        <v>0</v>
      </c>
      <c r="K54" s="66">
        <f t="shared" si="14"/>
        <v>0</v>
      </c>
      <c r="L54" s="66">
        <f t="shared" si="14"/>
        <v>0</v>
      </c>
      <c r="M54" s="66">
        <f t="shared" si="14"/>
        <v>0</v>
      </c>
      <c r="N54" s="66">
        <f t="shared" si="14"/>
        <v>0</v>
      </c>
      <c r="O54" s="66">
        <f t="shared" si="14"/>
        <v>0</v>
      </c>
      <c r="P54" s="66">
        <f t="shared" si="14"/>
        <v>511100</v>
      </c>
    </row>
    <row r="55" spans="1:16" s="58" customFormat="1">
      <c r="A55" s="56" t="s">
        <v>226</v>
      </c>
      <c r="B55" s="55">
        <v>7640</v>
      </c>
      <c r="C55" s="56" t="s">
        <v>224</v>
      </c>
      <c r="D55" s="57" t="s">
        <v>225</v>
      </c>
      <c r="E55" s="67">
        <f>F55</f>
        <v>500000</v>
      </c>
      <c r="F55" s="69">
        <v>500000</v>
      </c>
      <c r="G55" s="69"/>
      <c r="H55" s="69"/>
      <c r="I55" s="69"/>
      <c r="J55" s="69"/>
      <c r="K55" s="69"/>
      <c r="L55" s="69"/>
      <c r="M55" s="69"/>
      <c r="N55" s="69"/>
      <c r="O55" s="69"/>
      <c r="P55" s="67">
        <f>E55+J55</f>
        <v>500000</v>
      </c>
    </row>
    <row r="56" spans="1:16" ht="22.5">
      <c r="A56" s="18" t="s">
        <v>227</v>
      </c>
      <c r="B56" s="27">
        <v>7680</v>
      </c>
      <c r="C56" s="18" t="s">
        <v>124</v>
      </c>
      <c r="D56" s="10" t="s">
        <v>162</v>
      </c>
      <c r="E56" s="67">
        <f>F56</f>
        <v>11100</v>
      </c>
      <c r="F56" s="67">
        <v>11100</v>
      </c>
      <c r="G56" s="67"/>
      <c r="H56" s="67"/>
      <c r="I56" s="67"/>
      <c r="J56" s="67"/>
      <c r="K56" s="67"/>
      <c r="L56" s="67"/>
      <c r="M56" s="67"/>
      <c r="N56" s="67"/>
      <c r="O56" s="67"/>
      <c r="P56" s="67">
        <f>E56+J56</f>
        <v>11100</v>
      </c>
    </row>
    <row r="57" spans="1:16" ht="3" customHeight="1">
      <c r="A57" s="18"/>
      <c r="B57" s="27"/>
      <c r="C57" s="18"/>
      <c r="D57" s="10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1:16" s="5" customFormat="1" ht="47.25" customHeight="1">
      <c r="A58" s="50" t="s">
        <v>265</v>
      </c>
      <c r="B58" s="52">
        <v>7700</v>
      </c>
      <c r="C58" s="50" t="s">
        <v>119</v>
      </c>
      <c r="D58" s="51" t="s">
        <v>266</v>
      </c>
      <c r="E58" s="66"/>
      <c r="F58" s="66"/>
      <c r="G58" s="66">
        <f t="shared" ref="G58:N60" si="15">G60+G59</f>
        <v>0</v>
      </c>
      <c r="H58" s="66">
        <f t="shared" si="15"/>
        <v>0</v>
      </c>
      <c r="I58" s="66"/>
      <c r="J58" s="106">
        <f>L58+O58</f>
        <v>957054</v>
      </c>
      <c r="K58" s="66"/>
      <c r="L58" s="106">
        <v>389184</v>
      </c>
      <c r="M58" s="66">
        <f t="shared" si="15"/>
        <v>0</v>
      </c>
      <c r="N58" s="66">
        <f t="shared" si="15"/>
        <v>0</v>
      </c>
      <c r="O58" s="106">
        <v>567870</v>
      </c>
      <c r="P58" s="106">
        <f>J58</f>
        <v>957054</v>
      </c>
    </row>
    <row r="59" spans="1:16" s="5" customFormat="1" ht="3.75" customHeight="1">
      <c r="A59" s="25"/>
      <c r="B59" s="3"/>
      <c r="C59" s="41"/>
      <c r="D59" s="10"/>
      <c r="E59" s="67"/>
      <c r="F59" s="67"/>
      <c r="G59" s="67"/>
      <c r="H59" s="67"/>
      <c r="I59" s="67"/>
      <c r="J59" s="67"/>
      <c r="K59" s="67"/>
      <c r="L59" s="107"/>
      <c r="M59" s="107"/>
      <c r="N59" s="107"/>
      <c r="O59" s="107"/>
      <c r="P59" s="67">
        <f>E59+J59</f>
        <v>0</v>
      </c>
    </row>
    <row r="60" spans="1:16" ht="36">
      <c r="A60" s="50" t="s">
        <v>308</v>
      </c>
      <c r="B60" s="52">
        <v>8110</v>
      </c>
      <c r="C60" s="50" t="s">
        <v>311</v>
      </c>
      <c r="D60" s="51" t="s">
        <v>312</v>
      </c>
      <c r="E60" s="66">
        <f>F60</f>
        <v>700000</v>
      </c>
      <c r="F60" s="66">
        <v>700000</v>
      </c>
      <c r="G60" s="66">
        <f t="shared" si="15"/>
        <v>0</v>
      </c>
      <c r="H60" s="66">
        <f t="shared" si="15"/>
        <v>0</v>
      </c>
      <c r="I60" s="66"/>
      <c r="J60" s="106">
        <f>L60+O60</f>
        <v>0</v>
      </c>
      <c r="K60" s="66"/>
      <c r="L60" s="106"/>
      <c r="M60" s="66"/>
      <c r="N60" s="66"/>
      <c r="O60" s="106"/>
      <c r="P60" s="106">
        <f>E60+J60</f>
        <v>700000</v>
      </c>
    </row>
    <row r="61" spans="1:16" ht="3" customHeight="1">
      <c r="A61" s="18"/>
      <c r="B61" s="3"/>
      <c r="C61" s="18"/>
      <c r="D61" s="10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16" s="5" customFormat="1" ht="24">
      <c r="A62" s="50" t="s">
        <v>253</v>
      </c>
      <c r="B62" s="52">
        <v>8300</v>
      </c>
      <c r="C62" s="50"/>
      <c r="D62" s="51" t="s">
        <v>163</v>
      </c>
      <c r="E62" s="66">
        <f>E63</f>
        <v>0</v>
      </c>
      <c r="F62" s="66">
        <f>F63</f>
        <v>0</v>
      </c>
      <c r="G62" s="66">
        <f t="shared" ref="G62:P62" si="16">G63</f>
        <v>0</v>
      </c>
      <c r="H62" s="66">
        <f t="shared" si="16"/>
        <v>0</v>
      </c>
      <c r="I62" s="66"/>
      <c r="J62" s="66">
        <f t="shared" si="16"/>
        <v>75755</v>
      </c>
      <c r="K62" s="66"/>
      <c r="L62" s="66">
        <f t="shared" si="16"/>
        <v>75755</v>
      </c>
      <c r="M62" s="66">
        <f t="shared" si="16"/>
        <v>0</v>
      </c>
      <c r="N62" s="66">
        <f t="shared" si="16"/>
        <v>0</v>
      </c>
      <c r="O62" s="66">
        <f t="shared" si="16"/>
        <v>0</v>
      </c>
      <c r="P62" s="66">
        <f t="shared" si="16"/>
        <v>75755</v>
      </c>
    </row>
    <row r="63" spans="1:16">
      <c r="A63" s="18" t="s">
        <v>228</v>
      </c>
      <c r="B63" s="27">
        <v>8312</v>
      </c>
      <c r="C63" s="18" t="s">
        <v>129</v>
      </c>
      <c r="D63" s="10" t="s">
        <v>164</v>
      </c>
      <c r="E63" s="67">
        <f>F63</f>
        <v>0</v>
      </c>
      <c r="F63" s="67"/>
      <c r="G63" s="67"/>
      <c r="H63" s="67"/>
      <c r="I63" s="67"/>
      <c r="J63" s="67">
        <f>O63+L63</f>
        <v>75755</v>
      </c>
      <c r="K63" s="67"/>
      <c r="L63" s="67">
        <v>75755</v>
      </c>
      <c r="M63" s="67"/>
      <c r="N63" s="67"/>
      <c r="O63" s="67"/>
      <c r="P63" s="67">
        <f>E63+J63</f>
        <v>75755</v>
      </c>
    </row>
    <row r="64" spans="1:16" ht="3.75" customHeight="1">
      <c r="A64" s="18"/>
      <c r="B64" s="3"/>
      <c r="C64" s="41"/>
      <c r="D64" s="10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s="5" customFormat="1" ht="14.25" hidden="1">
      <c r="A65" s="50"/>
      <c r="B65" s="49"/>
      <c r="C65" s="50"/>
      <c r="D65" s="51"/>
      <c r="E65" s="66">
        <f>E66+E67</f>
        <v>0</v>
      </c>
      <c r="F65" s="66">
        <f>F66+F67</f>
        <v>0</v>
      </c>
      <c r="G65" s="66">
        <f t="shared" ref="G65:P65" si="17">G66+G67</f>
        <v>0</v>
      </c>
      <c r="H65" s="66">
        <f t="shared" si="17"/>
        <v>0</v>
      </c>
      <c r="I65" s="66"/>
      <c r="J65" s="66">
        <f t="shared" si="17"/>
        <v>0</v>
      </c>
      <c r="K65" s="66"/>
      <c r="L65" s="66">
        <f t="shared" si="17"/>
        <v>0</v>
      </c>
      <c r="M65" s="66">
        <f t="shared" si="17"/>
        <v>0</v>
      </c>
      <c r="N65" s="66">
        <f t="shared" si="17"/>
        <v>0</v>
      </c>
      <c r="O65" s="66">
        <f t="shared" si="17"/>
        <v>0</v>
      </c>
      <c r="P65" s="66">
        <f t="shared" si="17"/>
        <v>0</v>
      </c>
    </row>
    <row r="66" spans="1:16" hidden="1">
      <c r="A66" s="18"/>
      <c r="B66" s="3"/>
      <c r="C66" s="41"/>
      <c r="D66" s="10"/>
      <c r="E66" s="67"/>
      <c r="F66" s="67"/>
      <c r="G66" s="67"/>
      <c r="H66" s="67"/>
      <c r="I66" s="67"/>
      <c r="J66" s="67">
        <f>O66+L66</f>
        <v>0</v>
      </c>
      <c r="K66" s="67"/>
      <c r="L66" s="67"/>
      <c r="M66" s="67"/>
      <c r="N66" s="67"/>
      <c r="O66" s="67"/>
      <c r="P66" s="67">
        <f>E66+J66</f>
        <v>0</v>
      </c>
    </row>
    <row r="67" spans="1:16" ht="22.5" hidden="1">
      <c r="A67" s="18"/>
      <c r="B67" s="3">
        <v>9140</v>
      </c>
      <c r="C67" s="18" t="s">
        <v>109</v>
      </c>
      <c r="D67" s="10" t="s">
        <v>44</v>
      </c>
      <c r="E67" s="67">
        <f>F67</f>
        <v>0</v>
      </c>
      <c r="F67" s="67"/>
      <c r="G67" s="67"/>
      <c r="H67" s="67"/>
      <c r="I67" s="67"/>
      <c r="J67" s="67">
        <f>O67</f>
        <v>0</v>
      </c>
      <c r="K67" s="67"/>
      <c r="L67" s="67"/>
      <c r="M67" s="67"/>
      <c r="N67" s="67"/>
      <c r="O67" s="67"/>
      <c r="P67" s="67">
        <f>E67+J67</f>
        <v>0</v>
      </c>
    </row>
    <row r="68" spans="1:16" ht="3.75" hidden="1" customHeight="1">
      <c r="A68" s="18"/>
      <c r="B68" s="3"/>
      <c r="C68" s="18"/>
      <c r="D68" s="10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1:16" s="5" customFormat="1" ht="23.25" hidden="1" customHeight="1">
      <c r="A69" s="50"/>
      <c r="B69" s="52"/>
      <c r="C69" s="50"/>
      <c r="D69" s="51"/>
      <c r="E69" s="66">
        <f>E70</f>
        <v>0</v>
      </c>
      <c r="F69" s="66">
        <f>F70</f>
        <v>0</v>
      </c>
      <c r="G69" s="66">
        <f t="shared" ref="G69:P69" si="18">G70</f>
        <v>0</v>
      </c>
      <c r="H69" s="66">
        <f t="shared" si="18"/>
        <v>0</v>
      </c>
      <c r="I69" s="66"/>
      <c r="J69" s="66">
        <f t="shared" si="18"/>
        <v>0</v>
      </c>
      <c r="K69" s="66"/>
      <c r="L69" s="66">
        <f t="shared" si="18"/>
        <v>0</v>
      </c>
      <c r="M69" s="66">
        <f t="shared" si="18"/>
        <v>0</v>
      </c>
      <c r="N69" s="66">
        <f t="shared" si="18"/>
        <v>0</v>
      </c>
      <c r="O69" s="66">
        <f t="shared" si="18"/>
        <v>0</v>
      </c>
      <c r="P69" s="66">
        <f t="shared" si="18"/>
        <v>0</v>
      </c>
    </row>
    <row r="70" spans="1:16" hidden="1">
      <c r="A70" s="18"/>
      <c r="B70" s="3"/>
      <c r="C70" s="41"/>
      <c r="D70" s="10"/>
      <c r="E70" s="67"/>
      <c r="F70" s="67"/>
      <c r="G70" s="67"/>
      <c r="H70" s="67"/>
      <c r="I70" s="67"/>
      <c r="J70" s="67">
        <f t="shared" ref="J70" si="19">L70+O70</f>
        <v>0</v>
      </c>
      <c r="K70" s="67"/>
      <c r="L70" s="67"/>
      <c r="M70" s="67"/>
      <c r="N70" s="67"/>
      <c r="O70" s="67"/>
      <c r="P70" s="67">
        <f>E70+J70</f>
        <v>0</v>
      </c>
    </row>
    <row r="71" spans="1:16" ht="3.75" hidden="1" customHeight="1">
      <c r="A71" s="18"/>
      <c r="B71" s="3"/>
      <c r="C71" s="41"/>
      <c r="D71" s="10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s="5" customFormat="1" ht="14.25">
      <c r="A72" s="50" t="s">
        <v>254</v>
      </c>
      <c r="B72" s="49">
        <v>9000</v>
      </c>
      <c r="C72" s="53"/>
      <c r="D72" s="51" t="s">
        <v>165</v>
      </c>
      <c r="E72" s="66">
        <f>SUM(E73:E76)</f>
        <v>196400</v>
      </c>
      <c r="F72" s="66">
        <f t="shared" ref="F72:P72" si="20">SUM(F73:F76)</f>
        <v>196400</v>
      </c>
      <c r="G72" s="66">
        <f t="shared" si="20"/>
        <v>0</v>
      </c>
      <c r="H72" s="66">
        <f t="shared" si="20"/>
        <v>0</v>
      </c>
      <c r="I72" s="66">
        <f t="shared" si="20"/>
        <v>0</v>
      </c>
      <c r="J72" s="66">
        <f t="shared" si="20"/>
        <v>0</v>
      </c>
      <c r="K72" s="66"/>
      <c r="L72" s="66">
        <f t="shared" si="20"/>
        <v>0</v>
      </c>
      <c r="M72" s="66">
        <f t="shared" si="20"/>
        <v>0</v>
      </c>
      <c r="N72" s="66">
        <f t="shared" si="20"/>
        <v>0</v>
      </c>
      <c r="O72" s="66">
        <f>SUM(O73:O76)</f>
        <v>0</v>
      </c>
      <c r="P72" s="66">
        <f t="shared" si="20"/>
        <v>196400</v>
      </c>
    </row>
    <row r="73" spans="1:16" ht="24.75" hidden="1" customHeight="1">
      <c r="A73" s="18"/>
      <c r="B73" s="3">
        <v>9150</v>
      </c>
      <c r="C73" s="41" t="s">
        <v>110</v>
      </c>
      <c r="D73" s="10" t="s">
        <v>166</v>
      </c>
      <c r="E73" s="67">
        <f>F73</f>
        <v>0</v>
      </c>
      <c r="F73" s="67"/>
      <c r="G73" s="67"/>
      <c r="H73" s="67"/>
      <c r="I73" s="67"/>
      <c r="J73" s="67">
        <f t="shared" ref="J73:J74" si="21">L73+O73</f>
        <v>0</v>
      </c>
      <c r="K73" s="67"/>
      <c r="L73" s="67"/>
      <c r="M73" s="67"/>
      <c r="N73" s="67"/>
      <c r="O73" s="67"/>
      <c r="P73" s="67">
        <f>E73+J73</f>
        <v>0</v>
      </c>
    </row>
    <row r="74" spans="1:16">
      <c r="A74" s="18" t="s">
        <v>293</v>
      </c>
      <c r="B74" s="3">
        <v>9770</v>
      </c>
      <c r="C74" s="41" t="s">
        <v>110</v>
      </c>
      <c r="D74" s="10" t="s">
        <v>167</v>
      </c>
      <c r="E74" s="67">
        <f>F74</f>
        <v>196400</v>
      </c>
      <c r="F74" s="67">
        <v>196400</v>
      </c>
      <c r="G74" s="67"/>
      <c r="H74" s="67"/>
      <c r="I74" s="67"/>
      <c r="J74" s="67">
        <f t="shared" si="21"/>
        <v>0</v>
      </c>
      <c r="K74" s="67"/>
      <c r="L74" s="67"/>
      <c r="M74" s="67"/>
      <c r="N74" s="67"/>
      <c r="O74" s="67"/>
      <c r="P74" s="67">
        <f>E74+J74</f>
        <v>196400</v>
      </c>
    </row>
    <row r="75" spans="1:16" hidden="1">
      <c r="A75" s="18"/>
      <c r="B75" s="3">
        <v>9770</v>
      </c>
      <c r="C75" s="41" t="s">
        <v>110</v>
      </c>
      <c r="D75" s="10" t="s">
        <v>167</v>
      </c>
      <c r="E75" s="67">
        <f>F75</f>
        <v>0</v>
      </c>
      <c r="F75" s="67"/>
      <c r="G75" s="67"/>
      <c r="H75" s="67"/>
      <c r="I75" s="67"/>
      <c r="J75" s="67">
        <f>L75+O75</f>
        <v>0</v>
      </c>
      <c r="K75" s="67"/>
      <c r="L75" s="67"/>
      <c r="M75" s="67"/>
      <c r="N75" s="67"/>
      <c r="O75" s="67"/>
      <c r="P75" s="67">
        <f>E75+J75</f>
        <v>0</v>
      </c>
    </row>
    <row r="76" spans="1:16" ht="22.5" hidden="1">
      <c r="A76" s="18"/>
      <c r="B76" s="3"/>
      <c r="C76" s="41"/>
      <c r="D76" s="10" t="s">
        <v>43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ht="3" customHeight="1">
      <c r="A77" s="3"/>
      <c r="B77" s="3"/>
      <c r="C77" s="41"/>
      <c r="D77" s="10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 s="5" customFormat="1" ht="14.25">
      <c r="A78" s="49"/>
      <c r="B78" s="49"/>
      <c r="C78" s="53"/>
      <c r="D78" s="51" t="s">
        <v>42</v>
      </c>
      <c r="E78" s="66">
        <f>E14+E18+E21+E33+E42+E45+E50+E58+E65+E72+E54+E62+E69+E26+E30+E60</f>
        <v>40434697</v>
      </c>
      <c r="F78" s="66">
        <f t="shared" ref="F78:P78" si="22">F14+F18+F21+F33+F42+F45+F50+F58+F65+F72+F54+F62+F69+F26+F30+F60</f>
        <v>40434697</v>
      </c>
      <c r="G78" s="66">
        <f t="shared" si="22"/>
        <v>22114180</v>
      </c>
      <c r="H78" s="66">
        <f t="shared" si="22"/>
        <v>6023316</v>
      </c>
      <c r="I78" s="66">
        <f t="shared" si="22"/>
        <v>0</v>
      </c>
      <c r="J78" s="106">
        <f t="shared" si="22"/>
        <v>14501148.189999999</v>
      </c>
      <c r="K78" s="66">
        <f t="shared" si="22"/>
        <v>11984990</v>
      </c>
      <c r="L78" s="106">
        <f t="shared" si="22"/>
        <v>1948288.1900000002</v>
      </c>
      <c r="M78" s="66">
        <f t="shared" si="22"/>
        <v>65230</v>
      </c>
      <c r="N78" s="106">
        <f t="shared" si="22"/>
        <v>0</v>
      </c>
      <c r="O78" s="66">
        <f t="shared" si="22"/>
        <v>12552860</v>
      </c>
      <c r="P78" s="106">
        <f t="shared" si="22"/>
        <v>54935845.189999998</v>
      </c>
    </row>
    <row r="79" spans="1:16" ht="3" customHeight="1">
      <c r="A79" s="3"/>
      <c r="B79" s="3"/>
      <c r="C79" s="3"/>
      <c r="D79" s="10"/>
      <c r="E79" s="12"/>
      <c r="F79" s="12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s="5" customFormat="1" ht="0.75" customHeight="1">
      <c r="B80" s="22"/>
      <c r="C80" s="22"/>
      <c r="D80" s="42"/>
      <c r="E80" s="23"/>
      <c r="F80" s="23"/>
      <c r="G80" s="23"/>
      <c r="H80" s="22"/>
      <c r="I80" s="22"/>
      <c r="J80" s="23"/>
      <c r="K80" s="23"/>
      <c r="L80" s="23"/>
      <c r="M80" s="22"/>
      <c r="N80" s="23"/>
      <c r="O80" s="23"/>
      <c r="P80" s="23"/>
    </row>
    <row r="81" spans="1:14" ht="7.5" customHeight="1">
      <c r="D81" s="9"/>
    </row>
    <row r="82" spans="1:14" s="11" customFormat="1" ht="13.5" customHeight="1">
      <c r="A82" s="230" t="s">
        <v>175</v>
      </c>
      <c r="B82" s="230"/>
      <c r="C82" s="230"/>
      <c r="D82" s="230"/>
      <c r="E82" s="230"/>
      <c r="F82" s="230"/>
      <c r="G82" s="230"/>
      <c r="H82" s="230"/>
      <c r="I82" s="230"/>
      <c r="J82" s="230"/>
      <c r="K82" s="59"/>
      <c r="L82" s="245"/>
      <c r="M82" s="245"/>
      <c r="N82" s="245"/>
    </row>
    <row r="83" spans="1:14">
      <c r="D83" s="9"/>
      <c r="H83" s="24"/>
      <c r="I83" s="24"/>
      <c r="J83" s="24"/>
      <c r="K83" s="24"/>
      <c r="L83" s="24"/>
      <c r="M83" s="24"/>
      <c r="N83" s="24"/>
    </row>
    <row r="84" spans="1:14">
      <c r="D84" s="9"/>
    </row>
    <row r="85" spans="1:14">
      <c r="D85" s="9"/>
    </row>
    <row r="86" spans="1:14">
      <c r="D86" s="9"/>
    </row>
    <row r="87" spans="1:14">
      <c r="D87" s="9"/>
    </row>
    <row r="88" spans="1:14">
      <c r="D88" s="9"/>
    </row>
    <row r="89" spans="1:14">
      <c r="D89" s="9"/>
    </row>
    <row r="90" spans="1:14">
      <c r="D90" s="9"/>
    </row>
    <row r="91" spans="1:14">
      <c r="D91" s="9"/>
    </row>
    <row r="92" spans="1:14">
      <c r="D92" s="9"/>
    </row>
    <row r="93" spans="1:14">
      <c r="D93" s="9"/>
    </row>
    <row r="94" spans="1:14">
      <c r="D94" s="9"/>
    </row>
    <row r="95" spans="1:14">
      <c r="D95" s="9"/>
    </row>
  </sheetData>
  <mergeCells count="27">
    <mergeCell ref="P9:P12"/>
    <mergeCell ref="K10:K12"/>
    <mergeCell ref="L10:L12"/>
    <mergeCell ref="M10:N10"/>
    <mergeCell ref="M11:M12"/>
    <mergeCell ref="N11:N12"/>
    <mergeCell ref="O1:P1"/>
    <mergeCell ref="B5:P5"/>
    <mergeCell ref="B6:P6"/>
    <mergeCell ref="L2:P2"/>
    <mergeCell ref="L3:P4"/>
    <mergeCell ref="L82:N82"/>
    <mergeCell ref="D9:D12"/>
    <mergeCell ref="E10:E12"/>
    <mergeCell ref="G10:H10"/>
    <mergeCell ref="G11:G12"/>
    <mergeCell ref="H11:H12"/>
    <mergeCell ref="I10:I12"/>
    <mergeCell ref="F10:F12"/>
    <mergeCell ref="E9:I9"/>
    <mergeCell ref="A82:J82"/>
    <mergeCell ref="A9:A12"/>
    <mergeCell ref="C9:C12"/>
    <mergeCell ref="B9:B12"/>
    <mergeCell ref="J9:O9"/>
    <mergeCell ref="J10:J12"/>
    <mergeCell ref="O10:O12"/>
  </mergeCells>
  <pageMargins left="0.39370078740157483" right="0.78740157480314965" top="1.1811023622047245" bottom="0.39370078740157483" header="0.31496062992125984" footer="0.31496062992125984"/>
  <pageSetup paperSize="9" scale="93" fitToHeight="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topLeftCell="A2" zoomScaleNormal="100" workbookViewId="0">
      <selection activeCell="E3" sqref="E3"/>
    </sheetView>
  </sheetViews>
  <sheetFormatPr defaultRowHeight="13.5"/>
  <cols>
    <col min="1" max="1" width="9.140625" style="2"/>
    <col min="2" max="3" width="13" style="2" customWidth="1"/>
    <col min="4" max="4" width="20.7109375" style="2" customWidth="1"/>
    <col min="5" max="5" width="56.7109375" style="2" customWidth="1"/>
    <col min="6" max="6" width="7.7109375" style="2" customWidth="1"/>
    <col min="7" max="7" width="8" style="2" customWidth="1"/>
    <col min="8" max="8" width="7.85546875" style="2" customWidth="1"/>
    <col min="9" max="9" width="6.85546875" style="2" customWidth="1"/>
    <col min="10" max="16384" width="9.140625" style="2"/>
  </cols>
  <sheetData>
    <row r="1" spans="1:9" ht="13.5" customHeight="1">
      <c r="G1" s="271" t="s">
        <v>261</v>
      </c>
      <c r="H1" s="271"/>
      <c r="I1" s="271"/>
    </row>
    <row r="2" spans="1:9" ht="13.5" customHeight="1">
      <c r="F2" s="271" t="s">
        <v>335</v>
      </c>
      <c r="G2" s="271"/>
      <c r="H2" s="271"/>
      <c r="I2" s="271"/>
    </row>
    <row r="3" spans="1:9" ht="13.5" customHeight="1">
      <c r="F3" s="271" t="s">
        <v>341</v>
      </c>
      <c r="G3" s="271"/>
      <c r="H3" s="271"/>
      <c r="I3" s="271"/>
    </row>
    <row r="4" spans="1:9" ht="5.25" customHeight="1"/>
    <row r="5" spans="1:9" ht="15">
      <c r="B5" s="262" t="s">
        <v>229</v>
      </c>
      <c r="C5" s="262"/>
      <c r="D5" s="262"/>
      <c r="E5" s="262"/>
      <c r="F5" s="262"/>
      <c r="G5" s="262"/>
      <c r="H5" s="262"/>
      <c r="I5" s="262"/>
    </row>
    <row r="6" spans="1:9" ht="4.5" customHeight="1"/>
    <row r="7" spans="1:9" ht="15" hidden="1" customHeight="1">
      <c r="I7" s="74"/>
    </row>
    <row r="8" spans="1:9" s="75" customFormat="1" ht="26.25" customHeight="1">
      <c r="A8" s="261" t="s">
        <v>230</v>
      </c>
      <c r="B8" s="261" t="s">
        <v>192</v>
      </c>
      <c r="C8" s="261" t="s">
        <v>193</v>
      </c>
      <c r="D8" s="261" t="s">
        <v>195</v>
      </c>
      <c r="E8" s="261" t="s">
        <v>231</v>
      </c>
      <c r="F8" s="260" t="s">
        <v>232</v>
      </c>
      <c r="G8" s="260" t="s">
        <v>233</v>
      </c>
      <c r="H8" s="260" t="s">
        <v>234</v>
      </c>
      <c r="I8" s="260" t="s">
        <v>235</v>
      </c>
    </row>
    <row r="9" spans="1:9" s="75" customFormat="1" ht="18.75" customHeight="1">
      <c r="A9" s="261"/>
      <c r="B9" s="261"/>
      <c r="C9" s="261"/>
      <c r="D9" s="261"/>
      <c r="E9" s="261"/>
      <c r="F9" s="260"/>
      <c r="G9" s="260"/>
      <c r="H9" s="260"/>
      <c r="I9" s="260"/>
    </row>
    <row r="10" spans="1:9" s="75" customFormat="1" ht="16.5" customHeight="1">
      <c r="A10" s="261"/>
      <c r="B10" s="261"/>
      <c r="C10" s="261"/>
      <c r="D10" s="261"/>
      <c r="E10" s="261"/>
      <c r="F10" s="260"/>
      <c r="G10" s="260"/>
      <c r="H10" s="260"/>
      <c r="I10" s="260"/>
    </row>
    <row r="11" spans="1:9" s="75" customFormat="1" ht="15" customHeight="1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6">
        <v>8</v>
      </c>
      <c r="I11" s="76">
        <v>9</v>
      </c>
    </row>
    <row r="12" spans="1:9" s="5" customFormat="1" ht="30" customHeight="1">
      <c r="A12" s="88" t="s">
        <v>207</v>
      </c>
      <c r="B12" s="89"/>
      <c r="C12" s="89"/>
      <c r="D12" s="89" t="s">
        <v>206</v>
      </c>
      <c r="E12" s="81"/>
      <c r="F12" s="81"/>
      <c r="G12" s="82">
        <f>G17+G28+G43+G48+G57</f>
        <v>11984990</v>
      </c>
      <c r="H12" s="82">
        <f>G12</f>
        <v>11984990</v>
      </c>
      <c r="I12" s="83"/>
    </row>
    <row r="13" spans="1:9" s="100" customFormat="1" ht="12.75">
      <c r="A13" s="43" t="s">
        <v>209</v>
      </c>
      <c r="B13" s="15">
        <v>1010</v>
      </c>
      <c r="C13" s="43" t="s">
        <v>102</v>
      </c>
      <c r="D13" s="15"/>
      <c r="E13" s="15" t="s">
        <v>142</v>
      </c>
      <c r="F13" s="15"/>
      <c r="G13" s="98">
        <f>G14</f>
        <v>550000</v>
      </c>
      <c r="H13" s="98">
        <f>H14</f>
        <v>550000</v>
      </c>
      <c r="I13" s="99"/>
    </row>
    <row r="14" spans="1:9" ht="12.75" customHeight="1">
      <c r="A14" s="3"/>
      <c r="B14" s="18" t="s">
        <v>47</v>
      </c>
      <c r="C14" s="44"/>
      <c r="D14" s="8"/>
      <c r="E14" s="3" t="s">
        <v>241</v>
      </c>
      <c r="F14" s="3"/>
      <c r="G14" s="67">
        <v>550000</v>
      </c>
      <c r="H14" s="67">
        <f>G14</f>
        <v>550000</v>
      </c>
      <c r="I14" s="12"/>
    </row>
    <row r="15" spans="1:9" s="100" customFormat="1" ht="12.75">
      <c r="A15" s="43" t="s">
        <v>216</v>
      </c>
      <c r="B15" s="15">
        <v>6030</v>
      </c>
      <c r="C15" s="43" t="s">
        <v>104</v>
      </c>
      <c r="D15" s="15"/>
      <c r="E15" s="15" t="s">
        <v>138</v>
      </c>
      <c r="F15" s="15"/>
      <c r="G15" s="98">
        <f>G16</f>
        <v>1100</v>
      </c>
      <c r="H15" s="98">
        <f>H16</f>
        <v>1100</v>
      </c>
      <c r="I15" s="99"/>
    </row>
    <row r="16" spans="1:9" ht="15" customHeight="1">
      <c r="A16" s="3"/>
      <c r="B16" s="90"/>
      <c r="C16" s="46"/>
      <c r="D16" s="47"/>
      <c r="E16" s="3" t="s">
        <v>304</v>
      </c>
      <c r="F16" s="3"/>
      <c r="G16" s="67">
        <v>1100</v>
      </c>
      <c r="H16" s="67">
        <f>G16</f>
        <v>1100</v>
      </c>
      <c r="I16" s="12"/>
    </row>
    <row r="17" spans="1:9" s="5" customFormat="1" ht="14.25">
      <c r="A17" s="4"/>
      <c r="B17" s="14"/>
      <c r="C17" s="45"/>
      <c r="D17" s="19"/>
      <c r="E17" s="4" t="s">
        <v>48</v>
      </c>
      <c r="F17" s="4"/>
      <c r="G17" s="77">
        <f>G13+G15</f>
        <v>551100</v>
      </c>
      <c r="H17" s="77">
        <f>H13+H15</f>
        <v>551100</v>
      </c>
      <c r="I17" s="13"/>
    </row>
    <row r="18" spans="1:9" s="5" customFormat="1" ht="3" customHeight="1">
      <c r="A18" s="4"/>
      <c r="B18" s="14"/>
      <c r="C18" s="45"/>
      <c r="D18" s="19"/>
      <c r="E18" s="4"/>
      <c r="F18" s="4"/>
      <c r="G18" s="77"/>
      <c r="H18" s="4"/>
      <c r="I18" s="13"/>
    </row>
    <row r="19" spans="1:9" s="100" customFormat="1" ht="12.75">
      <c r="A19" s="43" t="s">
        <v>219</v>
      </c>
      <c r="B19" s="15">
        <v>7310</v>
      </c>
      <c r="C19" s="43" t="s">
        <v>137</v>
      </c>
      <c r="D19" s="20"/>
      <c r="E19" s="15" t="s">
        <v>236</v>
      </c>
      <c r="F19" s="15"/>
      <c r="G19" s="98">
        <f>SUM(G20:G22)</f>
        <v>1600000</v>
      </c>
      <c r="H19" s="98">
        <f>G19</f>
        <v>1600000</v>
      </c>
      <c r="I19" s="99"/>
    </row>
    <row r="20" spans="1:9" ht="13.5" customHeight="1">
      <c r="A20" s="18"/>
      <c r="B20" s="91">
        <v>3122</v>
      </c>
      <c r="C20" s="92"/>
      <c r="D20" s="47"/>
      <c r="E20" s="3" t="s">
        <v>305</v>
      </c>
      <c r="F20" s="3"/>
      <c r="G20" s="162">
        <v>300000</v>
      </c>
      <c r="H20" s="67">
        <f>G20</f>
        <v>300000</v>
      </c>
      <c r="I20" s="12"/>
    </row>
    <row r="21" spans="1:9" ht="27.75" customHeight="1">
      <c r="A21" s="18"/>
      <c r="B21" s="91">
        <v>3122</v>
      </c>
      <c r="C21" s="92"/>
      <c r="D21" s="47"/>
      <c r="E21" s="3" t="s">
        <v>240</v>
      </c>
      <c r="F21" s="3"/>
      <c r="G21" s="67">
        <v>300000</v>
      </c>
      <c r="H21" s="67">
        <f>G21</f>
        <v>300000</v>
      </c>
      <c r="I21" s="12"/>
    </row>
    <row r="22" spans="1:9" ht="27.75" customHeight="1">
      <c r="A22" s="18"/>
      <c r="B22" s="91">
        <v>3122</v>
      </c>
      <c r="C22" s="92"/>
      <c r="D22" s="47"/>
      <c r="E22" s="3" t="s">
        <v>275</v>
      </c>
      <c r="F22" s="3"/>
      <c r="G22" s="67">
        <v>1000000</v>
      </c>
      <c r="H22" s="67">
        <f>G22</f>
        <v>1000000</v>
      </c>
      <c r="I22" s="12"/>
    </row>
    <row r="23" spans="1:9" s="100" customFormat="1" ht="22.5" customHeight="1">
      <c r="A23" s="43" t="s">
        <v>221</v>
      </c>
      <c r="B23" s="93">
        <v>7330</v>
      </c>
      <c r="C23" s="94" t="s">
        <v>137</v>
      </c>
      <c r="D23" s="95"/>
      <c r="E23" s="15" t="s">
        <v>237</v>
      </c>
      <c r="F23" s="15"/>
      <c r="G23" s="98">
        <f>G24</f>
        <v>1100000</v>
      </c>
      <c r="H23" s="98">
        <f t="shared" ref="H23:H24" si="0">G23</f>
        <v>1100000</v>
      </c>
      <c r="I23" s="99"/>
    </row>
    <row r="24" spans="1:9" ht="27">
      <c r="A24" s="18"/>
      <c r="B24" s="91">
        <v>3122</v>
      </c>
      <c r="C24" s="92"/>
      <c r="D24" s="47"/>
      <c r="E24" s="3" t="s">
        <v>238</v>
      </c>
      <c r="F24" s="3"/>
      <c r="G24" s="67">
        <v>1100000</v>
      </c>
      <c r="H24" s="67">
        <f t="shared" si="0"/>
        <v>1100000</v>
      </c>
      <c r="I24" s="12"/>
    </row>
    <row r="25" spans="1:9" ht="13.5" hidden="1" customHeight="1">
      <c r="A25" s="18"/>
      <c r="B25" s="91"/>
      <c r="C25" s="92"/>
      <c r="D25" s="47"/>
      <c r="E25" s="3" t="s">
        <v>128</v>
      </c>
      <c r="F25" s="3"/>
      <c r="G25" s="67"/>
      <c r="H25" s="3"/>
      <c r="I25" s="12"/>
    </row>
    <row r="26" spans="1:9" ht="13.5" hidden="1" customHeight="1">
      <c r="A26" s="18"/>
      <c r="B26" s="91"/>
      <c r="C26" s="92"/>
      <c r="D26" s="47"/>
      <c r="E26" s="3" t="s">
        <v>127</v>
      </c>
      <c r="F26" s="3"/>
      <c r="G26" s="79"/>
      <c r="H26" s="3"/>
      <c r="I26" s="12"/>
    </row>
    <row r="27" spans="1:9" ht="3" customHeight="1">
      <c r="A27" s="18"/>
      <c r="B27" s="96"/>
      <c r="C27" s="46"/>
      <c r="D27" s="47"/>
      <c r="E27" s="3"/>
      <c r="F27" s="3"/>
      <c r="G27" s="67"/>
      <c r="H27" s="3"/>
      <c r="I27" s="12"/>
    </row>
    <row r="28" spans="1:9" s="5" customFormat="1" ht="14.25">
      <c r="A28" s="25"/>
      <c r="B28" s="14"/>
      <c r="C28" s="45"/>
      <c r="D28" s="19"/>
      <c r="E28" s="4" t="s">
        <v>50</v>
      </c>
      <c r="F28" s="4"/>
      <c r="G28" s="77">
        <f>G23+G19</f>
        <v>2700000</v>
      </c>
      <c r="H28" s="77">
        <f>G28</f>
        <v>2700000</v>
      </c>
      <c r="I28" s="13"/>
    </row>
    <row r="29" spans="1:9" s="17" customFormat="1" ht="14.25">
      <c r="A29" s="18" t="s">
        <v>216</v>
      </c>
      <c r="B29" s="18" t="s">
        <v>151</v>
      </c>
      <c r="C29" s="18" t="s">
        <v>104</v>
      </c>
      <c r="D29" s="10"/>
      <c r="E29" s="15" t="s">
        <v>138</v>
      </c>
      <c r="F29" s="15"/>
      <c r="G29" s="78">
        <f>G30+G31</f>
        <v>198900</v>
      </c>
      <c r="H29" s="78">
        <f>H30+H31</f>
        <v>198900</v>
      </c>
      <c r="I29" s="16"/>
    </row>
    <row r="30" spans="1:9" s="5" customFormat="1" ht="27">
      <c r="A30" s="25"/>
      <c r="B30" s="14">
        <v>3132</v>
      </c>
      <c r="C30" s="45"/>
      <c r="D30" s="19"/>
      <c r="E30" s="3" t="s">
        <v>255</v>
      </c>
      <c r="F30" s="3"/>
      <c r="G30" s="67">
        <v>100000</v>
      </c>
      <c r="H30" s="67">
        <f t="shared" ref="H30:H52" si="1">G30</f>
        <v>100000</v>
      </c>
      <c r="I30" s="13"/>
    </row>
    <row r="31" spans="1:9" s="5" customFormat="1" ht="25.5" customHeight="1">
      <c r="A31" s="25"/>
      <c r="B31" s="14">
        <v>3132</v>
      </c>
      <c r="C31" s="45"/>
      <c r="D31" s="19"/>
      <c r="E31" s="3" t="s">
        <v>256</v>
      </c>
      <c r="F31" s="4"/>
      <c r="G31" s="67">
        <v>98900</v>
      </c>
      <c r="H31" s="67">
        <f t="shared" si="1"/>
        <v>98900</v>
      </c>
      <c r="I31" s="13"/>
    </row>
    <row r="32" spans="1:9" s="100" customFormat="1" ht="38.25">
      <c r="A32" s="43" t="s">
        <v>208</v>
      </c>
      <c r="B32" s="43" t="s">
        <v>136</v>
      </c>
      <c r="C32" s="43" t="s">
        <v>98</v>
      </c>
      <c r="D32" s="15"/>
      <c r="E32" s="97" t="s">
        <v>140</v>
      </c>
      <c r="F32" s="15"/>
      <c r="G32" s="98">
        <f>G33</f>
        <v>1500000</v>
      </c>
      <c r="H32" s="98">
        <f t="shared" si="1"/>
        <v>1500000</v>
      </c>
      <c r="I32" s="99"/>
    </row>
    <row r="33" spans="1:9" ht="40.5">
      <c r="A33" s="18"/>
      <c r="B33" s="8">
        <v>3132</v>
      </c>
      <c r="C33" s="44"/>
      <c r="D33" s="8"/>
      <c r="E33" s="3" t="s">
        <v>239</v>
      </c>
      <c r="F33" s="3"/>
      <c r="G33" s="67">
        <v>1500000</v>
      </c>
      <c r="H33" s="67">
        <f t="shared" si="1"/>
        <v>1500000</v>
      </c>
      <c r="I33" s="12"/>
    </row>
    <row r="34" spans="1:9" ht="25.5">
      <c r="A34" s="105" t="s">
        <v>213</v>
      </c>
      <c r="B34" s="105">
        <v>4060</v>
      </c>
      <c r="C34" s="105" t="s">
        <v>105</v>
      </c>
      <c r="D34" s="97"/>
      <c r="E34" s="97" t="s">
        <v>146</v>
      </c>
      <c r="F34" s="3"/>
      <c r="G34" s="78">
        <f>G35</f>
        <v>326630</v>
      </c>
      <c r="H34" s="78">
        <f>H35</f>
        <v>326630</v>
      </c>
      <c r="I34" s="12"/>
    </row>
    <row r="35" spans="1:9" ht="14.25">
      <c r="A35" s="18"/>
      <c r="B35" s="8">
        <v>3132</v>
      </c>
      <c r="C35" s="44"/>
      <c r="D35" s="21"/>
      <c r="E35" s="3" t="s">
        <v>259</v>
      </c>
      <c r="F35" s="3"/>
      <c r="G35" s="67">
        <v>326630</v>
      </c>
      <c r="H35" s="77">
        <f t="shared" si="1"/>
        <v>326630</v>
      </c>
      <c r="I35" s="12"/>
    </row>
    <row r="36" spans="1:9" s="100" customFormat="1" ht="25.5">
      <c r="A36" s="43" t="s">
        <v>223</v>
      </c>
      <c r="B36" s="15">
        <v>7461</v>
      </c>
      <c r="C36" s="43" t="s">
        <v>126</v>
      </c>
      <c r="D36" s="20"/>
      <c r="E36" s="15" t="s">
        <v>139</v>
      </c>
      <c r="F36" s="15"/>
      <c r="G36" s="98">
        <f>SUM(G37:G42)</f>
        <v>2428926</v>
      </c>
      <c r="H36" s="98">
        <f>SUM(H37:H42)</f>
        <v>2428926</v>
      </c>
      <c r="I36" s="99"/>
    </row>
    <row r="37" spans="1:9">
      <c r="A37" s="18"/>
      <c r="B37" s="8">
        <v>3132</v>
      </c>
      <c r="C37" s="44"/>
      <c r="D37" s="21"/>
      <c r="E37" s="3" t="s">
        <v>271</v>
      </c>
      <c r="F37" s="3"/>
      <c r="G37" s="67">
        <v>386747</v>
      </c>
      <c r="H37" s="67">
        <f t="shared" si="1"/>
        <v>386747</v>
      </c>
      <c r="I37" s="12"/>
    </row>
    <row r="38" spans="1:9">
      <c r="A38" s="18"/>
      <c r="B38" s="8">
        <v>3132</v>
      </c>
      <c r="C38" s="44"/>
      <c r="D38" s="21"/>
      <c r="E38" s="3" t="s">
        <v>272</v>
      </c>
      <c r="F38" s="3"/>
      <c r="G38" s="67">
        <v>394542</v>
      </c>
      <c r="H38" s="67">
        <f t="shared" si="1"/>
        <v>394542</v>
      </c>
      <c r="I38" s="12"/>
    </row>
    <row r="39" spans="1:9">
      <c r="A39" s="18"/>
      <c r="B39" s="8">
        <v>3132</v>
      </c>
      <c r="C39" s="44"/>
      <c r="D39" s="21"/>
      <c r="E39" s="3" t="s">
        <v>306</v>
      </c>
      <c r="F39" s="3"/>
      <c r="G39" s="67">
        <v>19981</v>
      </c>
      <c r="H39" s="67">
        <f t="shared" si="1"/>
        <v>19981</v>
      </c>
      <c r="I39" s="12"/>
    </row>
    <row r="40" spans="1:9">
      <c r="A40" s="18"/>
      <c r="B40" s="8">
        <v>3132</v>
      </c>
      <c r="C40" s="44"/>
      <c r="D40" s="21"/>
      <c r="E40" s="3" t="s">
        <v>307</v>
      </c>
      <c r="F40" s="3"/>
      <c r="G40" s="67">
        <v>30019</v>
      </c>
      <c r="H40" s="67">
        <f t="shared" si="1"/>
        <v>30019</v>
      </c>
      <c r="I40" s="12"/>
    </row>
    <row r="41" spans="1:9">
      <c r="A41" s="18"/>
      <c r="B41" s="8">
        <v>3132</v>
      </c>
      <c r="C41" s="44"/>
      <c r="D41" s="21"/>
      <c r="E41" s="3" t="s">
        <v>273</v>
      </c>
      <c r="F41" s="3"/>
      <c r="G41" s="67">
        <v>397620</v>
      </c>
      <c r="H41" s="67">
        <f t="shared" si="1"/>
        <v>397620</v>
      </c>
      <c r="I41" s="12"/>
    </row>
    <row r="42" spans="1:9">
      <c r="A42" s="18"/>
      <c r="B42" s="8">
        <v>3132</v>
      </c>
      <c r="C42" s="44"/>
      <c r="D42" s="21"/>
      <c r="E42" s="3" t="s">
        <v>274</v>
      </c>
      <c r="F42" s="3"/>
      <c r="G42" s="67">
        <v>1200017</v>
      </c>
      <c r="H42" s="67">
        <f t="shared" si="1"/>
        <v>1200017</v>
      </c>
      <c r="I42" s="12"/>
    </row>
    <row r="43" spans="1:9" s="17" customFormat="1" ht="14.25" customHeight="1">
      <c r="A43" s="26"/>
      <c r="B43" s="15"/>
      <c r="C43" s="43"/>
      <c r="D43" s="15"/>
      <c r="E43" s="4" t="s">
        <v>46</v>
      </c>
      <c r="F43" s="8"/>
      <c r="G43" s="80">
        <f>G29+G32+G34+G36</f>
        <v>4454456</v>
      </c>
      <c r="H43" s="80">
        <f>H29+H32+H34+H36</f>
        <v>4454456</v>
      </c>
      <c r="I43" s="16"/>
    </row>
    <row r="44" spans="1:9" ht="4.5" customHeight="1">
      <c r="A44" s="18"/>
      <c r="B44" s="8"/>
      <c r="C44" s="44"/>
      <c r="D44" s="8"/>
      <c r="E44" s="3"/>
      <c r="F44" s="3"/>
      <c r="G44" s="67"/>
      <c r="H44" s="77"/>
      <c r="I44" s="12"/>
    </row>
    <row r="45" spans="1:9" s="100" customFormat="1" ht="24" customHeight="1">
      <c r="A45" s="43" t="s">
        <v>221</v>
      </c>
      <c r="B45" s="93">
        <v>7330</v>
      </c>
      <c r="C45" s="94" t="s">
        <v>137</v>
      </c>
      <c r="D45" s="95"/>
      <c r="E45" s="15" t="s">
        <v>237</v>
      </c>
      <c r="F45" s="15"/>
      <c r="G45" s="98">
        <f>G47+G46</f>
        <v>1040500</v>
      </c>
      <c r="H45" s="98">
        <f>H47+H46</f>
        <v>1040500</v>
      </c>
      <c r="I45" s="99"/>
    </row>
    <row r="46" spans="1:9" s="100" customFormat="1" ht="24" customHeight="1">
      <c r="A46" s="43"/>
      <c r="B46" s="93">
        <v>3142</v>
      </c>
      <c r="C46" s="94"/>
      <c r="D46" s="95"/>
      <c r="E46" s="15" t="s">
        <v>260</v>
      </c>
      <c r="F46" s="15"/>
      <c r="G46" s="98">
        <v>140500</v>
      </c>
      <c r="H46" s="67">
        <f t="shared" si="1"/>
        <v>140500</v>
      </c>
      <c r="I46" s="99"/>
    </row>
    <row r="47" spans="1:9" ht="14.25" customHeight="1">
      <c r="A47" s="18"/>
      <c r="B47" s="8">
        <v>3142</v>
      </c>
      <c r="C47" s="44"/>
      <c r="D47" s="8"/>
      <c r="E47" s="3" t="s">
        <v>242</v>
      </c>
      <c r="F47" s="3"/>
      <c r="G47" s="67">
        <v>900000</v>
      </c>
      <c r="H47" s="67">
        <f t="shared" si="1"/>
        <v>900000</v>
      </c>
      <c r="I47" s="12"/>
    </row>
    <row r="48" spans="1:9" s="5" customFormat="1" ht="14.25">
      <c r="A48" s="25"/>
      <c r="B48" s="14"/>
      <c r="C48" s="45"/>
      <c r="D48" s="14"/>
      <c r="E48" s="4" t="s">
        <v>45</v>
      </c>
      <c r="F48" s="4"/>
      <c r="G48" s="77">
        <f>G45</f>
        <v>1040500</v>
      </c>
      <c r="H48" s="77">
        <f t="shared" si="1"/>
        <v>1040500</v>
      </c>
      <c r="I48" s="13"/>
    </row>
    <row r="49" spans="1:9" s="17" customFormat="1" ht="28.5">
      <c r="A49" s="26" t="s">
        <v>276</v>
      </c>
      <c r="B49" s="6">
        <v>6013</v>
      </c>
      <c r="C49" s="26" t="s">
        <v>104</v>
      </c>
      <c r="D49" s="6"/>
      <c r="E49" s="6" t="s">
        <v>277</v>
      </c>
      <c r="F49" s="6"/>
      <c r="G49" s="78">
        <f>SUM(G50:G52)</f>
        <v>65566</v>
      </c>
      <c r="H49" s="78">
        <f>SUM(H50:H52)</f>
        <v>65566</v>
      </c>
      <c r="I49" s="16"/>
    </row>
    <row r="50" spans="1:9" s="17" customFormat="1" ht="27">
      <c r="A50" s="26"/>
      <c r="B50" s="3">
        <v>3210</v>
      </c>
      <c r="C50" s="26"/>
      <c r="D50" s="6"/>
      <c r="E50" s="3" t="s">
        <v>278</v>
      </c>
      <c r="F50" s="6"/>
      <c r="G50" s="78">
        <v>28066</v>
      </c>
      <c r="H50" s="67">
        <f t="shared" si="1"/>
        <v>28066</v>
      </c>
      <c r="I50" s="16"/>
    </row>
    <row r="51" spans="1:9" s="17" customFormat="1" ht="27">
      <c r="A51" s="26"/>
      <c r="B51" s="3">
        <v>3210</v>
      </c>
      <c r="C51" s="26"/>
      <c r="D51" s="6"/>
      <c r="E51" s="3" t="s">
        <v>310</v>
      </c>
      <c r="F51" s="6"/>
      <c r="G51" s="78">
        <v>25000</v>
      </c>
      <c r="H51" s="67">
        <f t="shared" si="1"/>
        <v>25000</v>
      </c>
      <c r="I51" s="16"/>
    </row>
    <row r="52" spans="1:9" ht="27">
      <c r="A52" s="3"/>
      <c r="B52" s="3">
        <v>3210</v>
      </c>
      <c r="C52" s="18"/>
      <c r="D52" s="3"/>
      <c r="E52" s="3" t="s">
        <v>279</v>
      </c>
      <c r="F52" s="3"/>
      <c r="G52" s="67">
        <v>12500</v>
      </c>
      <c r="H52" s="67">
        <f t="shared" si="1"/>
        <v>12500</v>
      </c>
      <c r="I52" s="16"/>
    </row>
    <row r="53" spans="1:9" ht="42.75">
      <c r="A53" s="26" t="s">
        <v>325</v>
      </c>
      <c r="B53" s="26" t="s">
        <v>149</v>
      </c>
      <c r="C53" s="26" t="s">
        <v>104</v>
      </c>
      <c r="D53" s="3"/>
      <c r="E53" s="6" t="s">
        <v>150</v>
      </c>
      <c r="F53" s="3"/>
      <c r="G53" s="67">
        <f>G54</f>
        <v>120000</v>
      </c>
      <c r="H53" s="67">
        <f>H54</f>
        <v>120000</v>
      </c>
      <c r="I53" s="16"/>
    </row>
    <row r="54" spans="1:9" ht="27">
      <c r="A54" s="3"/>
      <c r="B54" s="3">
        <v>3210</v>
      </c>
      <c r="C54" s="18"/>
      <c r="D54" s="3"/>
      <c r="E54" s="3" t="s">
        <v>334</v>
      </c>
      <c r="F54" s="3"/>
      <c r="G54" s="67">
        <v>120000</v>
      </c>
      <c r="H54" s="67">
        <f>G54</f>
        <v>120000</v>
      </c>
      <c r="I54" s="16"/>
    </row>
    <row r="55" spans="1:9" s="17" customFormat="1" ht="28.5">
      <c r="A55" s="26" t="s">
        <v>263</v>
      </c>
      <c r="B55" s="6">
        <v>7366</v>
      </c>
      <c r="C55" s="26" t="s">
        <v>124</v>
      </c>
      <c r="D55" s="6"/>
      <c r="E55" s="6" t="s">
        <v>264</v>
      </c>
      <c r="F55" s="6"/>
      <c r="G55" s="78">
        <f>SUM(G56:G56)</f>
        <v>3053368</v>
      </c>
      <c r="H55" s="78">
        <f>SUM(H56:H56)</f>
        <v>3053368</v>
      </c>
      <c r="I55" s="16"/>
    </row>
    <row r="56" spans="1:9" ht="67.5">
      <c r="A56" s="3"/>
      <c r="B56" s="3">
        <v>3210</v>
      </c>
      <c r="C56" s="18"/>
      <c r="D56" s="3"/>
      <c r="E56" s="3" t="s">
        <v>280</v>
      </c>
      <c r="F56" s="3"/>
      <c r="G56" s="67">
        <v>3053368</v>
      </c>
      <c r="H56" s="67">
        <f>G56</f>
        <v>3053368</v>
      </c>
      <c r="I56" s="16"/>
    </row>
    <row r="57" spans="1:9" s="5" customFormat="1" ht="14.25">
      <c r="A57" s="4"/>
      <c r="B57" s="4"/>
      <c r="C57" s="25"/>
      <c r="D57" s="4"/>
      <c r="E57" s="4" t="s">
        <v>118</v>
      </c>
      <c r="F57" s="4"/>
      <c r="G57" s="77">
        <f>G49+G55+G53</f>
        <v>3238934</v>
      </c>
      <c r="H57" s="77">
        <f>H49+H55+H53</f>
        <v>3238934</v>
      </c>
      <c r="I57" s="16"/>
    </row>
    <row r="58" spans="1:9" s="5" customFormat="1" ht="4.5" customHeight="1">
      <c r="A58" s="25"/>
      <c r="B58" s="14"/>
      <c r="C58" s="45"/>
      <c r="D58" s="14"/>
      <c r="E58" s="4"/>
      <c r="F58" s="4"/>
      <c r="G58" s="77"/>
      <c r="H58" s="77"/>
      <c r="I58" s="13"/>
    </row>
    <row r="59" spans="1:9" s="5" customFormat="1" ht="14.25" customHeight="1">
      <c r="A59" s="84" t="s">
        <v>189</v>
      </c>
      <c r="B59" s="85" t="s">
        <v>189</v>
      </c>
      <c r="C59" s="86" t="s">
        <v>189</v>
      </c>
      <c r="D59" s="14" t="s">
        <v>205</v>
      </c>
      <c r="E59" s="84" t="s">
        <v>189</v>
      </c>
      <c r="F59" s="84" t="s">
        <v>189</v>
      </c>
      <c r="G59" s="87" t="s">
        <v>189</v>
      </c>
      <c r="H59" s="77">
        <f>H12</f>
        <v>11984990</v>
      </c>
      <c r="I59" s="87" t="s">
        <v>189</v>
      </c>
    </row>
    <row r="60" spans="1:9" ht="3.75" customHeight="1"/>
    <row r="62" spans="1:9" ht="13.5" customHeight="1">
      <c r="A62" s="230" t="s">
        <v>175</v>
      </c>
      <c r="B62" s="230"/>
      <c r="C62" s="230"/>
      <c r="D62" s="230"/>
      <c r="E62" s="230"/>
      <c r="F62" s="230"/>
      <c r="G62" s="230"/>
    </row>
  </sheetData>
  <mergeCells count="14">
    <mergeCell ref="A62:G62"/>
    <mergeCell ref="A8:A10"/>
    <mergeCell ref="E8:E10"/>
    <mergeCell ref="G8:G10"/>
    <mergeCell ref="D8:D10"/>
    <mergeCell ref="C8:C10"/>
    <mergeCell ref="I8:I10"/>
    <mergeCell ref="F8:F10"/>
    <mergeCell ref="B8:B10"/>
    <mergeCell ref="B5:I5"/>
    <mergeCell ref="H8:H10"/>
    <mergeCell ref="F2:I2"/>
    <mergeCell ref="F3:I3"/>
    <mergeCell ref="G1:I1"/>
  </mergeCells>
  <pageMargins left="0.39370078740157483" right="0.78740157480314965" top="1.1811023622047245" bottom="0.39370078740157483" header="0.31496062992125984" footer="0.31496062992125984"/>
  <pageSetup paperSize="9" scale="8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3"/>
  <sheetViews>
    <sheetView topLeftCell="A74" zoomScale="130" zoomScaleNormal="130" workbookViewId="0">
      <selection activeCell="A89" sqref="A89:F89"/>
    </sheetView>
  </sheetViews>
  <sheetFormatPr defaultRowHeight="15"/>
  <cols>
    <col min="1" max="1" width="8.7109375" customWidth="1"/>
    <col min="2" max="2" width="46.42578125" customWidth="1"/>
    <col min="3" max="3" width="11.140625" customWidth="1"/>
    <col min="4" max="5" width="10.85546875" customWidth="1"/>
    <col min="6" max="6" width="11.140625" customWidth="1"/>
  </cols>
  <sheetData>
    <row r="1" spans="1:6" s="173" customFormat="1" ht="3" customHeight="1"/>
    <row r="2" spans="1:6">
      <c r="A2" s="262" t="s">
        <v>282</v>
      </c>
      <c r="B2" s="262"/>
      <c r="C2" s="262"/>
      <c r="D2" s="262"/>
      <c r="E2" s="262"/>
      <c r="F2" s="262"/>
    </row>
    <row r="3" spans="1:6">
      <c r="A3" s="262" t="s">
        <v>283</v>
      </c>
      <c r="B3" s="262"/>
      <c r="C3" s="262"/>
      <c r="D3" s="262"/>
      <c r="E3" s="262"/>
      <c r="F3" s="262"/>
    </row>
    <row r="4" spans="1:6" s="174" customFormat="1" ht="21" customHeight="1">
      <c r="A4" s="263" t="s">
        <v>333</v>
      </c>
      <c r="B4" s="263"/>
      <c r="C4" s="263"/>
      <c r="D4" s="263"/>
      <c r="E4" s="263"/>
      <c r="F4" s="263"/>
    </row>
    <row r="5" spans="1:6">
      <c r="E5" s="236" t="s">
        <v>290</v>
      </c>
      <c r="F5" s="236"/>
    </row>
    <row r="6" spans="1:6" s="175" customFormat="1" ht="12.75" customHeight="1">
      <c r="A6" s="246" t="s">
        <v>1</v>
      </c>
      <c r="B6" s="246" t="s">
        <v>284</v>
      </c>
      <c r="C6" s="246" t="s">
        <v>30</v>
      </c>
      <c r="D6" s="246" t="s">
        <v>2</v>
      </c>
      <c r="E6" s="252" t="s">
        <v>3</v>
      </c>
      <c r="F6" s="257"/>
    </row>
    <row r="7" spans="1:6" s="175" customFormat="1" ht="24.75" customHeight="1">
      <c r="A7" s="248"/>
      <c r="B7" s="248"/>
      <c r="C7" s="248"/>
      <c r="D7" s="248"/>
      <c r="E7" s="176" t="s">
        <v>30</v>
      </c>
      <c r="F7" s="176" t="s">
        <v>54</v>
      </c>
    </row>
    <row r="8" spans="1:6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</row>
    <row r="9" spans="1:6" s="177" customFormat="1">
      <c r="A9" s="113">
        <v>10000000</v>
      </c>
      <c r="B9" s="114" t="s">
        <v>4</v>
      </c>
      <c r="C9" s="101">
        <f t="shared" ref="C9:C10" si="0">SUM(D9:E9)</f>
        <v>69530</v>
      </c>
      <c r="D9" s="101">
        <f>D10+D12+D16+D22+D28+D47</f>
        <v>69530</v>
      </c>
      <c r="E9" s="101">
        <f t="shared" ref="E9:F9" si="1">E10+E12+E16+E22+E28+E47</f>
        <v>0</v>
      </c>
      <c r="F9" s="101">
        <f t="shared" si="1"/>
        <v>0</v>
      </c>
    </row>
    <row r="10" spans="1:6" ht="15.75" customHeight="1">
      <c r="A10" s="178">
        <v>11020000</v>
      </c>
      <c r="B10" s="179" t="s">
        <v>55</v>
      </c>
      <c r="C10" s="102">
        <f t="shared" si="0"/>
        <v>4190</v>
      </c>
      <c r="D10" s="103">
        <f>D11</f>
        <v>4190</v>
      </c>
      <c r="E10" s="103">
        <f t="shared" ref="E10:F10" si="2">E11</f>
        <v>0</v>
      </c>
      <c r="F10" s="103">
        <f t="shared" si="2"/>
        <v>0</v>
      </c>
    </row>
    <row r="11" spans="1:6" ht="25.5">
      <c r="A11" s="118">
        <v>11020200</v>
      </c>
      <c r="B11" s="118" t="s">
        <v>5</v>
      </c>
      <c r="C11" s="102">
        <f>SUM(D11:E11)</f>
        <v>4190</v>
      </c>
      <c r="D11" s="102">
        <v>4190</v>
      </c>
      <c r="E11" s="102"/>
      <c r="F11" s="102"/>
    </row>
    <row r="12" spans="1:6" s="177" customFormat="1" hidden="1">
      <c r="A12" s="119">
        <v>12000000</v>
      </c>
      <c r="B12" s="180" t="s">
        <v>56</v>
      </c>
      <c r="C12" s="101">
        <f t="shared" ref="C12:C86" si="3">SUM(D12:E12)</f>
        <v>0</v>
      </c>
      <c r="D12" s="101">
        <f>D13</f>
        <v>0</v>
      </c>
      <c r="E12" s="101">
        <f t="shared" ref="E12:F12" si="4">E13</f>
        <v>0</v>
      </c>
      <c r="F12" s="101">
        <f t="shared" si="4"/>
        <v>0</v>
      </c>
    </row>
    <row r="13" spans="1:6" s="177" customFormat="1" ht="24.75" hidden="1" customHeight="1">
      <c r="A13" s="181">
        <v>12020000</v>
      </c>
      <c r="B13" s="182" t="s">
        <v>57</v>
      </c>
      <c r="C13" s="101">
        <f t="shared" si="3"/>
        <v>0</v>
      </c>
      <c r="D13" s="101">
        <f>SUM(D14:D15)</f>
        <v>0</v>
      </c>
      <c r="E13" s="101">
        <f t="shared" ref="E13:F13" si="5">SUM(E14:E15)</f>
        <v>0</v>
      </c>
      <c r="F13" s="101">
        <f t="shared" si="5"/>
        <v>0</v>
      </c>
    </row>
    <row r="14" spans="1:6" ht="32.25" hidden="1" customHeight="1">
      <c r="A14" s="8">
        <v>12020100</v>
      </c>
      <c r="B14" s="183" t="s">
        <v>58</v>
      </c>
      <c r="C14" s="102">
        <f t="shared" si="3"/>
        <v>0</v>
      </c>
      <c r="D14" s="102">
        <f>'[1]Доходи рік'!$C23/1000</f>
        <v>0</v>
      </c>
      <c r="E14" s="102"/>
      <c r="F14" s="102"/>
    </row>
    <row r="15" spans="1:6" ht="25.5" hidden="1">
      <c r="A15" s="8">
        <v>12020200</v>
      </c>
      <c r="B15" s="183" t="s">
        <v>59</v>
      </c>
      <c r="C15" s="102">
        <f t="shared" si="3"/>
        <v>0</v>
      </c>
      <c r="D15" s="102">
        <f>'[1]Доходи рік'!$C24/1000</f>
        <v>0</v>
      </c>
      <c r="E15" s="102"/>
      <c r="F15" s="102"/>
    </row>
    <row r="16" spans="1:6" s="177" customFormat="1" ht="27">
      <c r="A16" s="178">
        <v>13000000</v>
      </c>
      <c r="B16" s="179" t="s">
        <v>60</v>
      </c>
      <c r="C16" s="101">
        <f t="shared" si="3"/>
        <v>6070</v>
      </c>
      <c r="D16" s="101">
        <f>D17</f>
        <v>6070</v>
      </c>
      <c r="E16" s="101">
        <f t="shared" ref="E16:F16" si="6">E17</f>
        <v>0</v>
      </c>
      <c r="F16" s="101">
        <f t="shared" si="6"/>
        <v>0</v>
      </c>
    </row>
    <row r="17" spans="1:6" hidden="1">
      <c r="A17" s="184">
        <v>13010000</v>
      </c>
      <c r="B17" s="185" t="s">
        <v>61</v>
      </c>
      <c r="C17" s="102">
        <f t="shared" si="3"/>
        <v>6070</v>
      </c>
      <c r="D17" s="102">
        <f>SUM(D18:D21)</f>
        <v>6070</v>
      </c>
      <c r="E17" s="102">
        <f t="shared" ref="E17:F17" si="7">SUM(E18:E21)</f>
        <v>0</v>
      </c>
      <c r="F17" s="102">
        <f t="shared" si="7"/>
        <v>0</v>
      </c>
    </row>
    <row r="18" spans="1:6" ht="51">
      <c r="A18" s="184">
        <v>13010200</v>
      </c>
      <c r="B18" s="185" t="s">
        <v>62</v>
      </c>
      <c r="C18" s="102">
        <f t="shared" si="3"/>
        <v>3640</v>
      </c>
      <c r="D18" s="102">
        <v>3640</v>
      </c>
      <c r="E18" s="102"/>
      <c r="F18" s="102"/>
    </row>
    <row r="19" spans="1:6" ht="25.5" hidden="1" customHeight="1">
      <c r="A19" s="184">
        <v>13020200</v>
      </c>
      <c r="B19" s="185" t="s">
        <v>63</v>
      </c>
      <c r="C19" s="102">
        <f t="shared" si="3"/>
        <v>0</v>
      </c>
      <c r="D19" s="102">
        <f>'[1]Доходи рік'!$C28/1000</f>
        <v>0</v>
      </c>
      <c r="E19" s="102"/>
      <c r="F19" s="102"/>
    </row>
    <row r="20" spans="1:6" ht="25.5">
      <c r="A20" s="125">
        <v>13030100</v>
      </c>
      <c r="B20" s="185" t="s">
        <v>313</v>
      </c>
      <c r="C20" s="102">
        <f t="shared" si="3"/>
        <v>2430</v>
      </c>
      <c r="D20" s="102">
        <v>2430</v>
      </c>
      <c r="E20" s="102"/>
      <c r="F20" s="102"/>
    </row>
    <row r="21" spans="1:6" ht="25.5" hidden="1">
      <c r="A21" s="184">
        <v>13030600</v>
      </c>
      <c r="B21" s="185" t="s">
        <v>64</v>
      </c>
      <c r="C21" s="102">
        <f t="shared" si="3"/>
        <v>0</v>
      </c>
      <c r="D21" s="102">
        <f>'[1]Доходи рік'!$C30/1000</f>
        <v>0</v>
      </c>
      <c r="E21" s="102"/>
      <c r="F21" s="102"/>
    </row>
    <row r="22" spans="1:6" s="177" customFormat="1" hidden="1">
      <c r="A22" s="186">
        <v>14000000</v>
      </c>
      <c r="B22" s="180" t="s">
        <v>65</v>
      </c>
      <c r="C22" s="101">
        <f t="shared" si="3"/>
        <v>0</v>
      </c>
      <c r="D22" s="101">
        <f>D27+D23+D25</f>
        <v>0</v>
      </c>
      <c r="E22" s="101">
        <f t="shared" ref="E22:F22" si="8">E27+E23+E25</f>
        <v>0</v>
      </c>
      <c r="F22" s="101">
        <f t="shared" si="8"/>
        <v>0</v>
      </c>
    </row>
    <row r="23" spans="1:6" s="187" customFormat="1" ht="27" hidden="1">
      <c r="A23" s="128">
        <v>14020000</v>
      </c>
      <c r="B23" s="128" t="s">
        <v>133</v>
      </c>
      <c r="C23" s="103">
        <f t="shared" si="3"/>
        <v>0</v>
      </c>
      <c r="D23" s="103">
        <f>D24</f>
        <v>0</v>
      </c>
      <c r="E23" s="103">
        <f t="shared" ref="E23:F23" si="9">E24</f>
        <v>0</v>
      </c>
      <c r="F23" s="103">
        <f t="shared" si="9"/>
        <v>0</v>
      </c>
    </row>
    <row r="24" spans="1:6" s="177" customFormat="1" hidden="1">
      <c r="A24" s="118">
        <v>14021900</v>
      </c>
      <c r="B24" s="118" t="s">
        <v>134</v>
      </c>
      <c r="C24" s="102">
        <f t="shared" si="3"/>
        <v>0</v>
      </c>
      <c r="D24" s="102"/>
      <c r="E24" s="102"/>
      <c r="F24" s="102"/>
    </row>
    <row r="25" spans="1:6" s="187" customFormat="1" ht="27" hidden="1">
      <c r="A25" s="128">
        <v>14030000</v>
      </c>
      <c r="B25" s="128" t="s">
        <v>135</v>
      </c>
      <c r="C25" s="103">
        <f t="shared" si="3"/>
        <v>0</v>
      </c>
      <c r="D25" s="103"/>
      <c r="E25" s="103">
        <f t="shared" ref="E25:F25" si="10">E26</f>
        <v>0</v>
      </c>
      <c r="F25" s="103">
        <f t="shared" si="10"/>
        <v>0</v>
      </c>
    </row>
    <row r="26" spans="1:6" s="177" customFormat="1" hidden="1">
      <c r="A26" s="118">
        <v>14031900</v>
      </c>
      <c r="B26" s="118" t="s">
        <v>134</v>
      </c>
      <c r="C26" s="102">
        <f t="shared" si="3"/>
        <v>0</v>
      </c>
      <c r="D26" s="102"/>
      <c r="E26" s="102"/>
      <c r="F26" s="102"/>
    </row>
    <row r="27" spans="1:6" s="190" customFormat="1" ht="27" hidden="1">
      <c r="A27" s="188">
        <v>14040000</v>
      </c>
      <c r="B27" s="189" t="s">
        <v>66</v>
      </c>
      <c r="C27" s="103">
        <f t="shared" si="3"/>
        <v>0</v>
      </c>
      <c r="D27" s="103"/>
      <c r="E27" s="103"/>
      <c r="F27" s="103"/>
    </row>
    <row r="28" spans="1:6" s="177" customFormat="1" ht="17.25" hidden="1" customHeight="1">
      <c r="A28" s="14">
        <v>18000000</v>
      </c>
      <c r="B28" s="180" t="s">
        <v>67</v>
      </c>
      <c r="C28" s="101">
        <f t="shared" si="3"/>
        <v>59270</v>
      </c>
      <c r="D28" s="101">
        <f>D29+D40+D43</f>
        <v>59270</v>
      </c>
      <c r="E28" s="101">
        <f t="shared" ref="E28:F28" si="11">E29+E40+E43</f>
        <v>0</v>
      </c>
      <c r="F28" s="101">
        <f t="shared" si="11"/>
        <v>0</v>
      </c>
    </row>
    <row r="29" spans="1:6" hidden="1">
      <c r="A29" s="8">
        <v>18010000</v>
      </c>
      <c r="B29" s="183" t="s">
        <v>68</v>
      </c>
      <c r="C29" s="102">
        <f t="shared" si="3"/>
        <v>0</v>
      </c>
      <c r="D29" s="102">
        <f>SUM(D30:D39)</f>
        <v>0</v>
      </c>
      <c r="E29" s="102">
        <f t="shared" ref="E29:F29" si="12">SUM(E30:E39)</f>
        <v>0</v>
      </c>
      <c r="F29" s="102">
        <f t="shared" si="12"/>
        <v>0</v>
      </c>
    </row>
    <row r="30" spans="1:6" ht="38.25" hidden="1">
      <c r="A30" s="8">
        <v>18010100</v>
      </c>
      <c r="B30" s="183" t="s">
        <v>69</v>
      </c>
      <c r="C30" s="102">
        <f t="shared" si="3"/>
        <v>0</v>
      </c>
      <c r="D30" s="102"/>
      <c r="E30" s="102"/>
      <c r="F30" s="102"/>
    </row>
    <row r="31" spans="1:6" ht="39" hidden="1" customHeight="1">
      <c r="A31" s="8">
        <v>18010200</v>
      </c>
      <c r="B31" s="183" t="s">
        <v>70</v>
      </c>
      <c r="C31" s="102">
        <f t="shared" si="3"/>
        <v>0</v>
      </c>
      <c r="D31" s="102"/>
      <c r="E31" s="102"/>
      <c r="F31" s="102"/>
    </row>
    <row r="32" spans="1:6" ht="38.25" hidden="1">
      <c r="A32" s="8">
        <v>18010300</v>
      </c>
      <c r="B32" s="183" t="s">
        <v>71</v>
      </c>
      <c r="C32" s="102">
        <f t="shared" si="3"/>
        <v>0</v>
      </c>
      <c r="D32" s="102"/>
      <c r="E32" s="102"/>
      <c r="F32" s="102"/>
    </row>
    <row r="33" spans="1:6" ht="38.25" hidden="1">
      <c r="A33" s="134">
        <v>18010400</v>
      </c>
      <c r="B33" s="183" t="s">
        <v>72</v>
      </c>
      <c r="C33" s="102">
        <f t="shared" si="3"/>
        <v>0</v>
      </c>
      <c r="D33" s="102"/>
      <c r="E33" s="102"/>
      <c r="F33" s="102"/>
    </row>
    <row r="34" spans="1:6" hidden="1">
      <c r="A34" s="134">
        <v>18010500</v>
      </c>
      <c r="B34" s="183" t="s">
        <v>6</v>
      </c>
      <c r="C34" s="102">
        <f t="shared" si="3"/>
        <v>0</v>
      </c>
      <c r="D34" s="102"/>
      <c r="E34" s="102"/>
      <c r="F34" s="102"/>
    </row>
    <row r="35" spans="1:6" hidden="1">
      <c r="A35" s="134">
        <v>18010600</v>
      </c>
      <c r="B35" s="183" t="s">
        <v>7</v>
      </c>
      <c r="C35" s="102">
        <f t="shared" si="3"/>
        <v>0</v>
      </c>
      <c r="D35" s="102"/>
      <c r="E35" s="102"/>
      <c r="F35" s="102"/>
    </row>
    <row r="36" spans="1:6" hidden="1">
      <c r="A36" s="134">
        <v>18010700</v>
      </c>
      <c r="B36" s="183" t="s">
        <v>8</v>
      </c>
      <c r="C36" s="102">
        <f t="shared" si="3"/>
        <v>0</v>
      </c>
      <c r="D36" s="102"/>
      <c r="E36" s="102"/>
      <c r="F36" s="102"/>
    </row>
    <row r="37" spans="1:6" ht="15.75" hidden="1" customHeight="1">
      <c r="A37" s="134">
        <v>18010900</v>
      </c>
      <c r="B37" s="134" t="s">
        <v>9</v>
      </c>
      <c r="C37" s="102">
        <f t="shared" si="3"/>
        <v>0</v>
      </c>
      <c r="D37" s="102"/>
      <c r="E37" s="102"/>
      <c r="F37" s="102"/>
    </row>
    <row r="38" spans="1:6" s="191" customFormat="1" ht="12.75" hidden="1" customHeight="1">
      <c r="A38" s="135">
        <v>18011000</v>
      </c>
      <c r="B38" s="183" t="s">
        <v>73</v>
      </c>
      <c r="C38" s="102">
        <f t="shared" si="3"/>
        <v>0</v>
      </c>
      <c r="D38" s="102"/>
      <c r="E38" s="212"/>
      <c r="F38" s="212"/>
    </row>
    <row r="39" spans="1:6" s="191" customFormat="1" ht="15.75" hidden="1" customHeight="1">
      <c r="A39" s="135">
        <v>18011100</v>
      </c>
      <c r="B39" s="183" t="s">
        <v>74</v>
      </c>
      <c r="C39" s="102">
        <f t="shared" si="3"/>
        <v>0</v>
      </c>
      <c r="D39" s="102"/>
      <c r="E39" s="213"/>
      <c r="F39" s="212"/>
    </row>
    <row r="40" spans="1:6" s="177" customFormat="1">
      <c r="A40" s="137">
        <v>18030000</v>
      </c>
      <c r="B40" s="182" t="s">
        <v>75</v>
      </c>
      <c r="C40" s="101">
        <f t="shared" si="3"/>
        <v>2435</v>
      </c>
      <c r="D40" s="214">
        <f>D41+D42</f>
        <v>2435</v>
      </c>
      <c r="E40" s="214">
        <f t="shared" ref="E40:F40" si="13">E41+E42</f>
        <v>0</v>
      </c>
      <c r="F40" s="214">
        <f t="shared" si="13"/>
        <v>0</v>
      </c>
    </row>
    <row r="41" spans="1:6">
      <c r="A41" s="135">
        <v>18030100</v>
      </c>
      <c r="B41" s="135" t="s">
        <v>10</v>
      </c>
      <c r="C41" s="102">
        <f t="shared" si="3"/>
        <v>1980</v>
      </c>
      <c r="D41" s="102">
        <v>1980</v>
      </c>
      <c r="E41" s="102"/>
      <c r="F41" s="102"/>
    </row>
    <row r="42" spans="1:6">
      <c r="A42" s="135">
        <v>18030200</v>
      </c>
      <c r="B42" s="183" t="s">
        <v>314</v>
      </c>
      <c r="C42" s="102">
        <f t="shared" si="3"/>
        <v>455</v>
      </c>
      <c r="D42" s="102">
        <v>455</v>
      </c>
      <c r="E42" s="102"/>
      <c r="F42" s="102"/>
    </row>
    <row r="43" spans="1:6" s="177" customFormat="1">
      <c r="A43" s="15">
        <v>18050000</v>
      </c>
      <c r="B43" s="15" t="s">
        <v>11</v>
      </c>
      <c r="C43" s="101">
        <f t="shared" si="3"/>
        <v>56835</v>
      </c>
      <c r="D43" s="101">
        <f>SUM(D44:D46)</f>
        <v>56835</v>
      </c>
      <c r="E43" s="101">
        <f t="shared" ref="E43:F43" si="14">SUM(E44:E46)</f>
        <v>0</v>
      </c>
      <c r="F43" s="101">
        <f t="shared" si="14"/>
        <v>0</v>
      </c>
    </row>
    <row r="44" spans="1:6">
      <c r="A44" s="8">
        <v>18050300</v>
      </c>
      <c r="B44" s="8" t="s">
        <v>12</v>
      </c>
      <c r="C44" s="102">
        <f t="shared" si="3"/>
        <v>350490</v>
      </c>
      <c r="D44" s="102">
        <v>350490</v>
      </c>
      <c r="E44" s="102"/>
      <c r="F44" s="102"/>
    </row>
    <row r="45" spans="1:6">
      <c r="A45" s="8">
        <v>18050400</v>
      </c>
      <c r="B45" s="8" t="s">
        <v>13</v>
      </c>
      <c r="C45" s="102">
        <f t="shared" si="3"/>
        <v>-490800</v>
      </c>
      <c r="D45" s="102">
        <v>-490800</v>
      </c>
      <c r="E45" s="102"/>
      <c r="F45" s="102"/>
    </row>
    <row r="46" spans="1:6" ht="51.75" customHeight="1">
      <c r="A46" s="8">
        <v>18050500</v>
      </c>
      <c r="B46" s="183" t="s">
        <v>76</v>
      </c>
      <c r="C46" s="102">
        <f t="shared" si="3"/>
        <v>197145</v>
      </c>
      <c r="D46" s="102">
        <v>197145</v>
      </c>
      <c r="E46" s="102"/>
      <c r="F46" s="102"/>
    </row>
    <row r="47" spans="1:6" s="177" customFormat="1" hidden="1">
      <c r="A47" s="14">
        <v>19000000</v>
      </c>
      <c r="B47" s="14" t="s">
        <v>77</v>
      </c>
      <c r="C47" s="101">
        <f t="shared" si="3"/>
        <v>0</v>
      </c>
      <c r="D47" s="101">
        <f>D48</f>
        <v>0</v>
      </c>
      <c r="E47" s="101">
        <f t="shared" ref="E47:F47" si="15">E48</f>
        <v>0</v>
      </c>
      <c r="F47" s="101">
        <f t="shared" si="15"/>
        <v>0</v>
      </c>
    </row>
    <row r="48" spans="1:6" s="177" customFormat="1" hidden="1">
      <c r="A48" s="15">
        <v>19010000</v>
      </c>
      <c r="B48" s="15" t="s">
        <v>14</v>
      </c>
      <c r="C48" s="101">
        <f t="shared" si="3"/>
        <v>0</v>
      </c>
      <c r="D48" s="101">
        <f>SUM(D49:D51)</f>
        <v>0</v>
      </c>
      <c r="E48" s="101">
        <f t="shared" ref="E48:F48" si="16">SUM(E49:E51)</f>
        <v>0</v>
      </c>
      <c r="F48" s="101">
        <f t="shared" si="16"/>
        <v>0</v>
      </c>
    </row>
    <row r="49" spans="1:6" ht="39" hidden="1" customHeight="1">
      <c r="A49" s="8">
        <v>19010100</v>
      </c>
      <c r="B49" s="8" t="s">
        <v>15</v>
      </c>
      <c r="C49" s="102">
        <f t="shared" si="3"/>
        <v>0</v>
      </c>
      <c r="D49" s="102"/>
      <c r="E49" s="102"/>
      <c r="F49" s="102"/>
    </row>
    <row r="50" spans="1:6" ht="27.75" hidden="1" customHeight="1">
      <c r="A50" s="8">
        <v>19010200</v>
      </c>
      <c r="B50" s="8" t="s">
        <v>16</v>
      </c>
      <c r="C50" s="102">
        <f t="shared" si="3"/>
        <v>0</v>
      </c>
      <c r="D50" s="102"/>
      <c r="E50" s="102"/>
      <c r="F50" s="102"/>
    </row>
    <row r="51" spans="1:6" ht="41.25" hidden="1" customHeight="1">
      <c r="A51" s="8">
        <v>19010300</v>
      </c>
      <c r="B51" s="8" t="s">
        <v>285</v>
      </c>
      <c r="C51" s="102">
        <f t="shared" si="3"/>
        <v>0</v>
      </c>
      <c r="D51" s="102"/>
      <c r="E51" s="102"/>
      <c r="F51" s="102"/>
    </row>
    <row r="52" spans="1:6" s="177" customFormat="1" ht="18" customHeight="1">
      <c r="A52" s="139">
        <v>20000000</v>
      </c>
      <c r="B52" s="140" t="s">
        <v>17</v>
      </c>
      <c r="C52" s="101">
        <f t="shared" si="3"/>
        <v>274273.53000000003</v>
      </c>
      <c r="D52" s="101">
        <f>D53+D64+D67+D70+D59</f>
        <v>205835</v>
      </c>
      <c r="E52" s="101">
        <f>E53+E64+E67+E70</f>
        <v>68438.53</v>
      </c>
      <c r="F52" s="101">
        <f>F53+F64+F67+F70</f>
        <v>0</v>
      </c>
    </row>
    <row r="53" spans="1:6" s="177" customFormat="1" ht="15.75" customHeight="1">
      <c r="A53" s="141">
        <v>21000000</v>
      </c>
      <c r="B53" s="142" t="s">
        <v>78</v>
      </c>
      <c r="C53" s="101">
        <f t="shared" si="3"/>
        <v>16338</v>
      </c>
      <c r="D53" s="101">
        <f>D54+D56</f>
        <v>16338</v>
      </c>
      <c r="E53" s="101">
        <f t="shared" ref="E53:F53" si="17">E54+E56</f>
        <v>0</v>
      </c>
      <c r="F53" s="101">
        <f t="shared" si="17"/>
        <v>0</v>
      </c>
    </row>
    <row r="54" spans="1:6" s="177" customFormat="1" ht="60.75" customHeight="1">
      <c r="A54" s="141">
        <v>21010000</v>
      </c>
      <c r="B54" s="192" t="s">
        <v>171</v>
      </c>
      <c r="C54" s="101">
        <f t="shared" si="3"/>
        <v>16338</v>
      </c>
      <c r="D54" s="101">
        <f>D55</f>
        <v>16338</v>
      </c>
      <c r="E54" s="101">
        <f t="shared" ref="E54:F54" si="18">E55</f>
        <v>0</v>
      </c>
      <c r="F54" s="101">
        <f t="shared" si="18"/>
        <v>0</v>
      </c>
    </row>
    <row r="55" spans="1:6" ht="38.25">
      <c r="A55" s="143">
        <v>21010300</v>
      </c>
      <c r="B55" s="193" t="s">
        <v>79</v>
      </c>
      <c r="C55" s="102">
        <f t="shared" si="3"/>
        <v>16338</v>
      </c>
      <c r="D55" s="102">
        <v>16338</v>
      </c>
      <c r="E55" s="102"/>
      <c r="F55" s="102"/>
    </row>
    <row r="56" spans="1:6" hidden="1">
      <c r="A56" s="145">
        <v>21080000</v>
      </c>
      <c r="B56" s="194" t="s">
        <v>22</v>
      </c>
      <c r="C56" s="102">
        <f t="shared" si="3"/>
        <v>0</v>
      </c>
      <c r="D56" s="102">
        <f>SUM(D57:D58)</f>
        <v>0</v>
      </c>
      <c r="E56" s="102"/>
      <c r="F56" s="102"/>
    </row>
    <row r="57" spans="1:6" s="177" customFormat="1" hidden="1">
      <c r="A57" s="147">
        <v>21081100</v>
      </c>
      <c r="B57" s="147" t="s">
        <v>18</v>
      </c>
      <c r="C57" s="102">
        <f t="shared" si="3"/>
        <v>0</v>
      </c>
      <c r="D57" s="102"/>
      <c r="E57" s="102"/>
      <c r="F57" s="102"/>
    </row>
    <row r="58" spans="1:6" s="177" customFormat="1" ht="39" hidden="1" customHeight="1">
      <c r="A58" s="147">
        <v>21081500</v>
      </c>
      <c r="B58" s="195" t="s">
        <v>286</v>
      </c>
      <c r="C58" s="102">
        <f t="shared" si="3"/>
        <v>0</v>
      </c>
      <c r="D58" s="104"/>
      <c r="E58" s="101"/>
      <c r="F58" s="101"/>
    </row>
    <row r="59" spans="1:6" s="177" customFormat="1">
      <c r="A59" s="148">
        <v>22010000</v>
      </c>
      <c r="B59" s="148" t="s">
        <v>113</v>
      </c>
      <c r="C59" s="104">
        <f>SUM(C60:C63)</f>
        <v>112400</v>
      </c>
      <c r="D59" s="104">
        <f>SUM(D60:D63)</f>
        <v>112400</v>
      </c>
      <c r="E59" s="101"/>
      <c r="F59" s="101"/>
    </row>
    <row r="60" spans="1:6" s="174" customFormat="1" ht="38.25" hidden="1">
      <c r="A60" s="147">
        <v>22010300</v>
      </c>
      <c r="B60" s="195" t="s">
        <v>183</v>
      </c>
      <c r="C60" s="104">
        <f t="shared" si="3"/>
        <v>0</v>
      </c>
      <c r="D60" s="103"/>
      <c r="E60" s="102"/>
      <c r="F60" s="102"/>
    </row>
    <row r="61" spans="1:6" s="177" customFormat="1">
      <c r="A61" s="147">
        <v>22012500</v>
      </c>
      <c r="B61" s="147" t="s">
        <v>114</v>
      </c>
      <c r="C61" s="104">
        <f t="shared" si="3"/>
        <v>37900</v>
      </c>
      <c r="D61" s="102">
        <v>37900</v>
      </c>
      <c r="E61" s="101"/>
      <c r="F61" s="101"/>
    </row>
    <row r="62" spans="1:6" s="177" customFormat="1" ht="25.5">
      <c r="A62" s="147">
        <v>22012600</v>
      </c>
      <c r="B62" s="147" t="s">
        <v>115</v>
      </c>
      <c r="C62" s="104">
        <f t="shared" si="3"/>
        <v>72000</v>
      </c>
      <c r="D62" s="104">
        <v>72000</v>
      </c>
      <c r="E62" s="101"/>
      <c r="F62" s="101"/>
    </row>
    <row r="63" spans="1:6" s="177" customFormat="1" ht="76.5" customHeight="1">
      <c r="A63" s="147">
        <v>22012900</v>
      </c>
      <c r="B63" s="147" t="s">
        <v>116</v>
      </c>
      <c r="C63" s="104">
        <f t="shared" si="3"/>
        <v>2500</v>
      </c>
      <c r="D63" s="104">
        <v>2500</v>
      </c>
      <c r="E63" s="101"/>
      <c r="F63" s="101"/>
    </row>
    <row r="64" spans="1:6" s="177" customFormat="1" ht="12.75" hidden="1" customHeight="1">
      <c r="A64" s="149">
        <v>22090000</v>
      </c>
      <c r="B64" s="149" t="s">
        <v>19</v>
      </c>
      <c r="C64" s="101">
        <f t="shared" si="3"/>
        <v>0</v>
      </c>
      <c r="D64" s="101">
        <f t="shared" ref="D64:F64" si="19">SUM(D65:D66)</f>
        <v>0</v>
      </c>
      <c r="E64" s="101">
        <f t="shared" si="19"/>
        <v>0</v>
      </c>
      <c r="F64" s="101">
        <f t="shared" si="19"/>
        <v>0</v>
      </c>
    </row>
    <row r="65" spans="1:6" ht="38.25" hidden="1">
      <c r="A65" s="150">
        <v>22090100</v>
      </c>
      <c r="B65" s="150" t="s">
        <v>20</v>
      </c>
      <c r="C65" s="102">
        <f t="shared" si="3"/>
        <v>0</v>
      </c>
      <c r="D65" s="102"/>
      <c r="E65" s="102"/>
      <c r="F65" s="102"/>
    </row>
    <row r="66" spans="1:6" ht="39" hidden="1" customHeight="1">
      <c r="A66" s="150">
        <v>22090400</v>
      </c>
      <c r="B66" s="150" t="s">
        <v>21</v>
      </c>
      <c r="C66" s="102">
        <f t="shared" si="3"/>
        <v>0</v>
      </c>
      <c r="D66" s="102"/>
      <c r="E66" s="102"/>
      <c r="F66" s="102"/>
    </row>
    <row r="67" spans="1:6" s="177" customFormat="1">
      <c r="A67" s="149">
        <v>24060000</v>
      </c>
      <c r="B67" s="149" t="s">
        <v>80</v>
      </c>
      <c r="C67" s="101">
        <f t="shared" si="3"/>
        <v>77097</v>
      </c>
      <c r="D67" s="101">
        <f t="shared" ref="D67:F67" si="20">D68+D69</f>
        <v>77097</v>
      </c>
      <c r="E67" s="101">
        <f t="shared" si="20"/>
        <v>0</v>
      </c>
      <c r="F67" s="101">
        <f t="shared" si="20"/>
        <v>0</v>
      </c>
    </row>
    <row r="68" spans="1:6" s="177" customFormat="1">
      <c r="A68" s="151">
        <v>24060300</v>
      </c>
      <c r="B68" s="151" t="s">
        <v>22</v>
      </c>
      <c r="C68" s="104">
        <f t="shared" si="3"/>
        <v>27657</v>
      </c>
      <c r="D68" s="104">
        <v>27657</v>
      </c>
      <c r="E68" s="101"/>
      <c r="F68" s="101"/>
    </row>
    <row r="69" spans="1:6" ht="38.25">
      <c r="A69" s="143">
        <v>24062100</v>
      </c>
      <c r="B69" s="8" t="s">
        <v>49</v>
      </c>
      <c r="C69" s="102">
        <f t="shared" si="3"/>
        <v>49440</v>
      </c>
      <c r="D69" s="102">
        <v>49440</v>
      </c>
      <c r="E69" s="102">
        <f>'[1]Доходи рік'!D66/1000</f>
        <v>0</v>
      </c>
      <c r="F69" s="102"/>
    </row>
    <row r="70" spans="1:6" s="187" customFormat="1">
      <c r="A70" s="14">
        <v>25000000</v>
      </c>
      <c r="B70" s="14" t="s">
        <v>23</v>
      </c>
      <c r="C70" s="101">
        <f t="shared" si="3"/>
        <v>68438.53</v>
      </c>
      <c r="D70" s="104">
        <f t="shared" ref="D70:F70" si="21">D71+D76</f>
        <v>0</v>
      </c>
      <c r="E70" s="205">
        <f t="shared" si="21"/>
        <v>68438.53</v>
      </c>
      <c r="F70" s="104">
        <f t="shared" si="21"/>
        <v>0</v>
      </c>
    </row>
    <row r="71" spans="1:6" s="177" customFormat="1" ht="27" customHeight="1">
      <c r="A71" s="15">
        <v>25010000</v>
      </c>
      <c r="B71" s="196" t="s">
        <v>24</v>
      </c>
      <c r="C71" s="101">
        <f t="shared" si="3"/>
        <v>781.61</v>
      </c>
      <c r="D71" s="101">
        <f t="shared" ref="D71:F71" si="22">SUM(D72:D73)</f>
        <v>0</v>
      </c>
      <c r="E71" s="206">
        <f>SUM(E72:E75)</f>
        <v>781.61</v>
      </c>
      <c r="F71" s="101">
        <f t="shared" si="22"/>
        <v>0</v>
      </c>
    </row>
    <row r="72" spans="1:6" ht="25.5" hidden="1">
      <c r="A72" s="8">
        <v>25010100</v>
      </c>
      <c r="B72" s="172" t="s">
        <v>25</v>
      </c>
      <c r="C72" s="102">
        <f t="shared" si="3"/>
        <v>0</v>
      </c>
      <c r="D72" s="102"/>
      <c r="E72" s="107"/>
      <c r="F72" s="102"/>
    </row>
    <row r="73" spans="1:6" ht="25.5" hidden="1">
      <c r="A73" s="8">
        <v>25010200</v>
      </c>
      <c r="B73" s="172" t="s">
        <v>26</v>
      </c>
      <c r="C73" s="102">
        <f t="shared" si="3"/>
        <v>0</v>
      </c>
      <c r="D73" s="102"/>
      <c r="E73" s="107"/>
      <c r="F73" s="102"/>
    </row>
    <row r="74" spans="1:6">
      <c r="A74" s="8">
        <v>25010300</v>
      </c>
      <c r="B74" s="172" t="s">
        <v>269</v>
      </c>
      <c r="C74" s="102">
        <f t="shared" si="3"/>
        <v>781.61</v>
      </c>
      <c r="D74" s="102"/>
      <c r="E74" s="107">
        <v>781.61</v>
      </c>
      <c r="F74" s="102"/>
    </row>
    <row r="75" spans="1:6" ht="25.5" hidden="1">
      <c r="A75" s="8">
        <v>25010400</v>
      </c>
      <c r="B75" s="172" t="s">
        <v>270</v>
      </c>
      <c r="C75" s="102">
        <f t="shared" si="3"/>
        <v>0</v>
      </c>
      <c r="D75" s="102"/>
      <c r="E75" s="107"/>
      <c r="F75" s="102"/>
    </row>
    <row r="76" spans="1:6" s="177" customFormat="1">
      <c r="A76" s="15">
        <v>25020000</v>
      </c>
      <c r="B76" s="196" t="s">
        <v>52</v>
      </c>
      <c r="C76" s="101">
        <f t="shared" si="3"/>
        <v>67656.92</v>
      </c>
      <c r="D76" s="101">
        <f>SUM(D77:D78)</f>
        <v>0</v>
      </c>
      <c r="E76" s="206">
        <f t="shared" ref="E76:F76" si="23">SUM(E77:E78)</f>
        <v>67656.92</v>
      </c>
      <c r="F76" s="101">
        <f t="shared" si="23"/>
        <v>0</v>
      </c>
    </row>
    <row r="77" spans="1:6" s="174" customFormat="1">
      <c r="A77" s="8">
        <v>25020100</v>
      </c>
      <c r="B77" s="172" t="s">
        <v>100</v>
      </c>
      <c r="C77" s="102">
        <f t="shared" si="3"/>
        <v>67656.92</v>
      </c>
      <c r="D77" s="102"/>
      <c r="E77" s="107">
        <v>67656.92</v>
      </c>
      <c r="F77" s="102"/>
    </row>
    <row r="78" spans="1:6" ht="38.25" hidden="1">
      <c r="A78" s="8">
        <v>25020200</v>
      </c>
      <c r="B78" s="172" t="s">
        <v>53</v>
      </c>
      <c r="C78" s="102">
        <f t="shared" si="3"/>
        <v>0</v>
      </c>
      <c r="D78" s="102"/>
      <c r="E78" s="107"/>
      <c r="F78" s="102"/>
    </row>
    <row r="79" spans="1:6" ht="22.5">
      <c r="A79" s="215">
        <v>24170000</v>
      </c>
      <c r="B79" s="217" t="s">
        <v>317</v>
      </c>
      <c r="C79" s="102">
        <f t="shared" si="3"/>
        <v>45716</v>
      </c>
      <c r="D79" s="102"/>
      <c r="E79" s="107">
        <v>45716</v>
      </c>
      <c r="F79" s="102"/>
    </row>
    <row r="80" spans="1:6">
      <c r="A80" s="215">
        <v>30000000</v>
      </c>
      <c r="B80" s="216" t="s">
        <v>315</v>
      </c>
      <c r="C80" s="102">
        <f t="shared" si="3"/>
        <v>85844</v>
      </c>
      <c r="D80" s="102"/>
      <c r="E80" s="107">
        <f>E81</f>
        <v>85844</v>
      </c>
      <c r="F80" s="102"/>
    </row>
    <row r="81" spans="1:6" ht="22.5">
      <c r="A81" s="10">
        <v>31030000</v>
      </c>
      <c r="B81" s="10" t="s">
        <v>316</v>
      </c>
      <c r="C81" s="102">
        <f t="shared" si="3"/>
        <v>85844</v>
      </c>
      <c r="D81" s="102"/>
      <c r="E81" s="107">
        <v>85844</v>
      </c>
      <c r="F81" s="102"/>
    </row>
    <row r="82" spans="1:6" s="177" customFormat="1" ht="23.25" hidden="1" customHeight="1">
      <c r="A82" s="149">
        <v>41050000</v>
      </c>
      <c r="B82" s="149" t="s">
        <v>172</v>
      </c>
      <c r="C82" s="101">
        <f>SUM(D82:E82)</f>
        <v>0</v>
      </c>
      <c r="D82" s="101">
        <f>SUM(D83:D84)</f>
        <v>0</v>
      </c>
      <c r="E82" s="101">
        <f t="shared" ref="E82:F82" si="24">SUM(E83:E84)</f>
        <v>0</v>
      </c>
      <c r="F82" s="101">
        <f t="shared" si="24"/>
        <v>0</v>
      </c>
    </row>
    <row r="83" spans="1:6" s="177" customFormat="1" ht="37.5" hidden="1" customHeight="1">
      <c r="A83" s="150">
        <v>41051200</v>
      </c>
      <c r="B83" s="150" t="s">
        <v>268</v>
      </c>
      <c r="C83" s="102">
        <f t="shared" si="3"/>
        <v>0</v>
      </c>
      <c r="D83" s="102"/>
      <c r="E83" s="107"/>
      <c r="F83" s="102"/>
    </row>
    <row r="84" spans="1:6" s="177" customFormat="1" ht="51" hidden="1" customHeight="1">
      <c r="A84" s="150">
        <v>41052500</v>
      </c>
      <c r="B84" s="150" t="s">
        <v>267</v>
      </c>
      <c r="C84" s="102">
        <f t="shared" si="3"/>
        <v>0</v>
      </c>
      <c r="D84" s="162"/>
      <c r="E84" s="162"/>
      <c r="F84" s="162"/>
    </row>
    <row r="85" spans="1:6" hidden="1">
      <c r="A85" s="8">
        <v>41040400</v>
      </c>
      <c r="B85" s="172" t="s">
        <v>287</v>
      </c>
      <c r="C85" s="102">
        <f t="shared" si="3"/>
        <v>0</v>
      </c>
      <c r="D85" s="102"/>
      <c r="E85" s="107"/>
      <c r="F85" s="102"/>
    </row>
    <row r="86" spans="1:6" s="177" customFormat="1" ht="15" customHeight="1">
      <c r="A86" s="148"/>
      <c r="B86" s="14" t="s">
        <v>81</v>
      </c>
      <c r="C86" s="101">
        <f t="shared" si="3"/>
        <v>475363.53</v>
      </c>
      <c r="D86" s="101">
        <f>D9+D52+D82</f>
        <v>275365</v>
      </c>
      <c r="E86" s="206">
        <f>E9+E52+E82+E79+E80</f>
        <v>199998.53</v>
      </c>
      <c r="F86" s="101">
        <f>F9+F52+F82</f>
        <v>0</v>
      </c>
    </row>
    <row r="87" spans="1:6" s="177" customFormat="1" ht="24" customHeight="1">
      <c r="A87" s="154">
        <v>208400</v>
      </c>
      <c r="B87" s="197" t="s">
        <v>101</v>
      </c>
      <c r="C87" s="101">
        <f>SUM(D87:E87)</f>
        <v>0</v>
      </c>
      <c r="D87" s="102">
        <v>-25000</v>
      </c>
      <c r="E87" s="102">
        <v>25000</v>
      </c>
      <c r="F87" s="101">
        <f>E87</f>
        <v>25000</v>
      </c>
    </row>
    <row r="88" spans="1:6" s="198" customFormat="1" ht="19.5" customHeight="1">
      <c r="A88" s="264" t="s">
        <v>337</v>
      </c>
      <c r="B88" s="264"/>
      <c r="C88" s="264"/>
      <c r="D88" s="264"/>
      <c r="E88" s="264"/>
      <c r="F88" s="264"/>
    </row>
    <row r="89" spans="1:6" s="198" customFormat="1" ht="19.5" customHeight="1">
      <c r="A89" s="264" t="s">
        <v>336</v>
      </c>
      <c r="B89" s="264"/>
      <c r="C89" s="264"/>
      <c r="D89" s="264"/>
      <c r="E89" s="264"/>
      <c r="F89" s="264"/>
    </row>
    <row r="90" spans="1:6" s="177" customFormat="1" ht="15" customHeight="1">
      <c r="A90" s="265" t="s">
        <v>288</v>
      </c>
      <c r="B90" s="265"/>
      <c r="C90" s="265"/>
      <c r="D90" s="265"/>
      <c r="E90" s="265"/>
      <c r="F90" s="265"/>
    </row>
    <row r="91" spans="1:6" s="175" customFormat="1" ht="12.75" customHeight="1">
      <c r="A91" s="266" t="s">
        <v>1</v>
      </c>
      <c r="B91" s="266" t="s">
        <v>284</v>
      </c>
      <c r="C91" s="266" t="s">
        <v>30</v>
      </c>
      <c r="D91" s="266" t="s">
        <v>2</v>
      </c>
      <c r="E91" s="266" t="s">
        <v>3</v>
      </c>
      <c r="F91" s="266"/>
    </row>
    <row r="92" spans="1:6" s="175" customFormat="1" ht="25.5">
      <c r="A92" s="266"/>
      <c r="B92" s="266"/>
      <c r="C92" s="266"/>
      <c r="D92" s="266"/>
      <c r="E92" s="176" t="s">
        <v>30</v>
      </c>
      <c r="F92" s="176" t="s">
        <v>54</v>
      </c>
    </row>
    <row r="93" spans="1:6" s="177" customFormat="1" ht="22.5" customHeight="1">
      <c r="A93" s="199" t="s">
        <v>308</v>
      </c>
      <c r="B93" s="197" t="s">
        <v>309</v>
      </c>
      <c r="C93" s="207">
        <f>D93+E93</f>
        <v>200000</v>
      </c>
      <c r="D93" s="208">
        <v>200000</v>
      </c>
      <c r="E93" s="201"/>
      <c r="F93" s="200"/>
    </row>
    <row r="94" spans="1:6" s="177" customFormat="1" ht="12.75" customHeight="1">
      <c r="A94" s="199" t="s">
        <v>209</v>
      </c>
      <c r="B94" s="197" t="s">
        <v>289</v>
      </c>
      <c r="C94" s="207">
        <f t="shared" ref="C94:C111" si="25">D94+E94</f>
        <v>67656.92</v>
      </c>
      <c r="D94" s="208"/>
      <c r="E94" s="208">
        <v>67656.92</v>
      </c>
      <c r="F94" s="207"/>
    </row>
    <row r="95" spans="1:6" s="177" customFormat="1" ht="12.75" customHeight="1">
      <c r="A95" s="199" t="s">
        <v>265</v>
      </c>
      <c r="B95" s="197" t="s">
        <v>292</v>
      </c>
      <c r="C95" s="207">
        <f t="shared" si="25"/>
        <v>0</v>
      </c>
      <c r="D95" s="208"/>
      <c r="E95" s="208"/>
      <c r="F95" s="207"/>
    </row>
    <row r="96" spans="1:6" s="177" customFormat="1" ht="12.75" customHeight="1">
      <c r="A96" s="199" t="s">
        <v>208</v>
      </c>
      <c r="B96" s="197" t="s">
        <v>291</v>
      </c>
      <c r="C96" s="207">
        <f t="shared" si="25"/>
        <v>440</v>
      </c>
      <c r="D96" s="208"/>
      <c r="E96" s="208">
        <v>440</v>
      </c>
      <c r="F96" s="207"/>
    </row>
    <row r="97" spans="1:6" s="177" customFormat="1" ht="12.75" customHeight="1">
      <c r="A97" s="199" t="s">
        <v>213</v>
      </c>
      <c r="B97" s="197" t="s">
        <v>291</v>
      </c>
      <c r="C97" s="207">
        <f t="shared" si="25"/>
        <v>341.61</v>
      </c>
      <c r="D97" s="208"/>
      <c r="E97" s="208">
        <v>341.61</v>
      </c>
      <c r="F97" s="207"/>
    </row>
    <row r="98" spans="1:6" s="177" customFormat="1" ht="44.25" hidden="1" customHeight="1">
      <c r="A98" s="199" t="s">
        <v>263</v>
      </c>
      <c r="B98" s="197" t="s">
        <v>280</v>
      </c>
      <c r="C98" s="207">
        <f t="shared" si="25"/>
        <v>0</v>
      </c>
      <c r="D98" s="208"/>
      <c r="E98" s="208"/>
      <c r="F98" s="208"/>
    </row>
    <row r="99" spans="1:6" s="177" customFormat="1" ht="24" hidden="1" customHeight="1">
      <c r="A99" s="199" t="s">
        <v>293</v>
      </c>
      <c r="B99" s="197" t="s">
        <v>262</v>
      </c>
      <c r="C99" s="207">
        <f t="shared" si="25"/>
        <v>0</v>
      </c>
      <c r="D99" s="208"/>
      <c r="E99" s="208"/>
      <c r="F99" s="208"/>
    </row>
    <row r="100" spans="1:6" s="177" customFormat="1" ht="24" customHeight="1">
      <c r="A100" s="199" t="s">
        <v>276</v>
      </c>
      <c r="B100" s="197" t="s">
        <v>294</v>
      </c>
      <c r="C100" s="207">
        <f t="shared" si="25"/>
        <v>410000</v>
      </c>
      <c r="D100" s="208">
        <f>SUM(D101:D103)</f>
        <v>410000</v>
      </c>
      <c r="E100" s="208"/>
      <c r="F100" s="208"/>
    </row>
    <row r="101" spans="1:6" s="177" customFormat="1" ht="15.75" customHeight="1">
      <c r="A101" s="199"/>
      <c r="B101" s="10" t="s">
        <v>320</v>
      </c>
      <c r="C101" s="207">
        <f t="shared" si="25"/>
        <v>181552</v>
      </c>
      <c r="D101" s="208">
        <v>181552</v>
      </c>
      <c r="E101" s="208"/>
      <c r="F101" s="208"/>
    </row>
    <row r="102" spans="1:6" s="177" customFormat="1" ht="15.75" customHeight="1">
      <c r="A102" s="199"/>
      <c r="B102" s="10" t="s">
        <v>319</v>
      </c>
      <c r="C102" s="207">
        <f t="shared" si="25"/>
        <v>168448</v>
      </c>
      <c r="D102" s="208">
        <v>168448</v>
      </c>
      <c r="E102" s="208"/>
      <c r="F102" s="208"/>
    </row>
    <row r="103" spans="1:6" s="177" customFormat="1" ht="13.5" customHeight="1">
      <c r="A103" s="199"/>
      <c r="B103" s="10" t="s">
        <v>318</v>
      </c>
      <c r="C103" s="207">
        <f t="shared" si="25"/>
        <v>60000</v>
      </c>
      <c r="D103" s="208">
        <v>60000</v>
      </c>
      <c r="E103" s="208"/>
      <c r="F103" s="208"/>
    </row>
    <row r="104" spans="1:6" s="177" customFormat="1" ht="24" customHeight="1">
      <c r="A104" s="199" t="s">
        <v>322</v>
      </c>
      <c r="B104" s="197" t="s">
        <v>326</v>
      </c>
      <c r="C104" s="207">
        <f t="shared" si="25"/>
        <v>100000</v>
      </c>
      <c r="D104" s="208">
        <f>SUM(D105:D106)</f>
        <v>100000</v>
      </c>
      <c r="E104" s="208"/>
      <c r="F104" s="208"/>
    </row>
    <row r="105" spans="1:6" s="177" customFormat="1" ht="12" customHeight="1">
      <c r="A105" s="199"/>
      <c r="B105" s="218" t="s">
        <v>329</v>
      </c>
      <c r="C105" s="207">
        <f t="shared" si="25"/>
        <v>100000</v>
      </c>
      <c r="D105" s="208">
        <v>100000</v>
      </c>
      <c r="E105" s="208"/>
      <c r="F105" s="208"/>
    </row>
    <row r="106" spans="1:6" s="177" customFormat="1" ht="12" customHeight="1">
      <c r="A106" s="199"/>
      <c r="B106" s="10" t="s">
        <v>328</v>
      </c>
      <c r="C106" s="207">
        <f t="shared" si="25"/>
        <v>0</v>
      </c>
      <c r="D106" s="208"/>
      <c r="E106" s="208"/>
      <c r="F106" s="208"/>
    </row>
    <row r="107" spans="1:6" s="177" customFormat="1" ht="24" customHeight="1">
      <c r="A107" s="199" t="s">
        <v>325</v>
      </c>
      <c r="B107" s="197" t="s">
        <v>327</v>
      </c>
      <c r="C107" s="207">
        <f t="shared" si="25"/>
        <v>220000</v>
      </c>
      <c r="D107" s="208">
        <f>SUM(D108:D109)</f>
        <v>100000</v>
      </c>
      <c r="E107" s="208">
        <f t="shared" ref="E107:F107" si="26">SUM(E108:E109)</f>
        <v>120000</v>
      </c>
      <c r="F107" s="208">
        <f t="shared" si="26"/>
        <v>120000</v>
      </c>
    </row>
    <row r="108" spans="1:6" s="203" customFormat="1" ht="12.75" customHeight="1">
      <c r="A108" s="199"/>
      <c r="B108" s="218" t="s">
        <v>329</v>
      </c>
      <c r="C108" s="207">
        <f t="shared" si="25"/>
        <v>100000</v>
      </c>
      <c r="D108" s="208">
        <v>100000</v>
      </c>
      <c r="E108" s="208"/>
      <c r="F108" s="208"/>
    </row>
    <row r="109" spans="1:6" s="203" customFormat="1" ht="12.75" customHeight="1">
      <c r="A109" s="199"/>
      <c r="B109" s="218" t="s">
        <v>330</v>
      </c>
      <c r="C109" s="207">
        <f t="shared" si="25"/>
        <v>120000</v>
      </c>
      <c r="D109" s="208"/>
      <c r="E109" s="208">
        <v>120000</v>
      </c>
      <c r="F109" s="208">
        <v>120000</v>
      </c>
    </row>
    <row r="110" spans="1:6" s="203" customFormat="1" ht="24" customHeight="1">
      <c r="A110" s="199" t="s">
        <v>219</v>
      </c>
      <c r="B110" s="202" t="s">
        <v>321</v>
      </c>
      <c r="C110" s="207">
        <f t="shared" si="25"/>
        <v>100000</v>
      </c>
      <c r="D110" s="208"/>
      <c r="E110" s="208">
        <v>100000</v>
      </c>
      <c r="F110" s="208">
        <f>E110</f>
        <v>100000</v>
      </c>
    </row>
    <row r="111" spans="1:6" s="177" customFormat="1" ht="18.75" hidden="1" customHeight="1">
      <c r="A111" s="199" t="s">
        <v>223</v>
      </c>
      <c r="B111" s="197" t="s">
        <v>295</v>
      </c>
      <c r="C111" s="207">
        <f t="shared" si="25"/>
        <v>0</v>
      </c>
      <c r="D111" s="208"/>
      <c r="E111" s="208"/>
      <c r="F111" s="208"/>
    </row>
    <row r="112" spans="1:6" s="177" customFormat="1" ht="18.75" hidden="1" customHeight="1">
      <c r="A112" s="199"/>
      <c r="B112" s="197" t="s">
        <v>300</v>
      </c>
      <c r="C112" s="207">
        <f>D112+E112</f>
        <v>0</v>
      </c>
      <c r="D112" s="208"/>
      <c r="E112" s="208"/>
      <c r="F112" s="208"/>
    </row>
    <row r="113" spans="1:6" s="177" customFormat="1" ht="18.75" hidden="1" customHeight="1">
      <c r="A113" s="199"/>
      <c r="B113" s="197" t="s">
        <v>301</v>
      </c>
      <c r="C113" s="207">
        <f t="shared" ref="C113:C117" si="27">D113+E113</f>
        <v>0</v>
      </c>
      <c r="D113" s="208"/>
      <c r="E113" s="208"/>
      <c r="F113" s="208"/>
    </row>
    <row r="114" spans="1:6" s="177" customFormat="1" ht="18.75" hidden="1" customHeight="1">
      <c r="A114" s="199"/>
      <c r="B114" s="3" t="s">
        <v>297</v>
      </c>
      <c r="C114" s="207">
        <f t="shared" si="27"/>
        <v>0</v>
      </c>
      <c r="D114" s="208"/>
      <c r="E114" s="67"/>
      <c r="F114" s="208"/>
    </row>
    <row r="115" spans="1:6" s="177" customFormat="1" ht="18.75" hidden="1" customHeight="1">
      <c r="A115" s="199"/>
      <c r="B115" s="3" t="s">
        <v>296</v>
      </c>
      <c r="C115" s="207">
        <f t="shared" si="27"/>
        <v>0</v>
      </c>
      <c r="D115" s="208"/>
      <c r="E115" s="67"/>
      <c r="F115" s="208"/>
    </row>
    <row r="116" spans="1:6" s="177" customFormat="1" ht="18.75" hidden="1" customHeight="1">
      <c r="A116" s="199"/>
      <c r="B116" s="3" t="s">
        <v>298</v>
      </c>
      <c r="C116" s="207">
        <f t="shared" si="27"/>
        <v>0</v>
      </c>
      <c r="D116" s="208"/>
      <c r="E116" s="67"/>
      <c r="F116" s="208"/>
    </row>
    <row r="117" spans="1:6" s="177" customFormat="1" ht="18.75" hidden="1" customHeight="1">
      <c r="A117" s="199"/>
      <c r="B117" s="3" t="s">
        <v>299</v>
      </c>
      <c r="C117" s="207">
        <f t="shared" si="27"/>
        <v>0</v>
      </c>
      <c r="D117" s="208"/>
      <c r="E117" s="67"/>
      <c r="F117" s="208"/>
    </row>
    <row r="118" spans="1:6" s="177" customFormat="1" ht="24" customHeight="1">
      <c r="A118" s="199"/>
      <c r="B118" s="197" t="s">
        <v>30</v>
      </c>
      <c r="C118" s="207">
        <f>D118+E118</f>
        <v>1098438.53</v>
      </c>
      <c r="D118" s="208">
        <f>SUM(D93:D111)-D100-D104-D107</f>
        <v>810000</v>
      </c>
      <c r="E118" s="208">
        <f t="shared" ref="E118:F118" si="28">SUM(E93:E111)-E100-E104-E107</f>
        <v>288438.53000000003</v>
      </c>
      <c r="F118" s="208">
        <f t="shared" si="28"/>
        <v>220000</v>
      </c>
    </row>
    <row r="119" spans="1:6" s="177" customFormat="1" ht="42.75" customHeight="1">
      <c r="A119" s="267" t="s">
        <v>331</v>
      </c>
      <c r="B119" s="267"/>
      <c r="C119" s="267"/>
      <c r="D119" s="267"/>
      <c r="E119" s="267"/>
      <c r="F119" s="267"/>
    </row>
    <row r="120" spans="1:6" s="177" customFormat="1" ht="24.75" customHeight="1">
      <c r="A120" s="267" t="s">
        <v>332</v>
      </c>
      <c r="B120" s="267"/>
      <c r="C120" s="267"/>
      <c r="D120" s="267"/>
      <c r="E120" s="267"/>
      <c r="F120" s="267"/>
    </row>
    <row r="121" spans="1:6" ht="18" hidden="1" customHeight="1">
      <c r="A121" s="204"/>
      <c r="D121" s="174"/>
      <c r="E121" s="174"/>
      <c r="F121" s="174"/>
    </row>
    <row r="122" spans="1:6" ht="16.5" customHeight="1" thickBot="1">
      <c r="B122" s="1" t="s">
        <v>173</v>
      </c>
      <c r="C122" s="268"/>
      <c r="D122" s="268"/>
      <c r="E122" s="268" t="s">
        <v>174</v>
      </c>
      <c r="F122" s="268"/>
    </row>
    <row r="123" spans="1:6">
      <c r="B123" s="7"/>
      <c r="C123" s="269" t="s">
        <v>99</v>
      </c>
      <c r="D123" s="269"/>
      <c r="E123" s="270" t="s">
        <v>27</v>
      </c>
      <c r="F123" s="270"/>
    </row>
  </sheetData>
  <mergeCells count="23">
    <mergeCell ref="A119:F119"/>
    <mergeCell ref="A120:F120"/>
    <mergeCell ref="C122:D122"/>
    <mergeCell ref="E122:F122"/>
    <mergeCell ref="C123:D123"/>
    <mergeCell ref="E123:F123"/>
    <mergeCell ref="A88:F88"/>
    <mergeCell ref="A89:F89"/>
    <mergeCell ref="A90:F90"/>
    <mergeCell ref="A91:A92"/>
    <mergeCell ref="B91:B92"/>
    <mergeCell ref="C91:C92"/>
    <mergeCell ref="D91:D92"/>
    <mergeCell ref="E91:F91"/>
    <mergeCell ref="A2:F2"/>
    <mergeCell ref="A3:F3"/>
    <mergeCell ref="A4:F4"/>
    <mergeCell ref="E5:F5"/>
    <mergeCell ref="A6:A7"/>
    <mergeCell ref="B6:B7"/>
    <mergeCell ref="C6:C7"/>
    <mergeCell ref="D6:D7"/>
    <mergeCell ref="E6:F6"/>
  </mergeCells>
  <pageMargins left="0.11811023622047245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5</vt:lpstr>
      <vt:lpstr>Пояснювальна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23</cp:lastModifiedBy>
  <cp:lastPrinted>2019-08-29T05:44:50Z</cp:lastPrinted>
  <dcterms:created xsi:type="dcterms:W3CDTF">2012-01-01T19:26:23Z</dcterms:created>
  <dcterms:modified xsi:type="dcterms:W3CDTF">2019-08-29T05:44:53Z</dcterms:modified>
</cp:coreProperties>
</file>