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720" windowHeight="11955" activeTab="3"/>
  </bookViews>
  <sheets>
    <sheet name="додаток 1" sheetId="11" r:id="rId1"/>
    <sheet name="додаток 2" sheetId="10" r:id="rId2"/>
    <sheet name="додаток 3" sheetId="2" r:id="rId3"/>
    <sheet name="додаток 4" sheetId="7" r:id="rId4"/>
    <sheet name="Лист1" sheetId="12" r:id="rId5"/>
    <sheet name="Лист2" sheetId="13" r:id="rId6"/>
    <sheet name="Лист3" sheetId="14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N24" i="2" l="1"/>
  <c r="J24" i="2" s="1"/>
  <c r="N25" i="2"/>
  <c r="J25" i="2" s="1"/>
  <c r="N40" i="14"/>
  <c r="N41" i="14"/>
  <c r="N42" i="14"/>
  <c r="I43" i="7"/>
  <c r="I42" i="7" s="1"/>
  <c r="F42" i="7"/>
  <c r="N39" i="14"/>
  <c r="N36" i="14"/>
  <c r="N14" i="14"/>
  <c r="N15" i="14"/>
  <c r="N16" i="14"/>
  <c r="N18" i="14"/>
  <c r="N19" i="14"/>
  <c r="N20" i="14"/>
  <c r="N22" i="14"/>
  <c r="N23" i="14"/>
  <c r="N25" i="14"/>
  <c r="N26" i="14"/>
  <c r="N28" i="14"/>
  <c r="N29" i="14"/>
  <c r="N30" i="14"/>
  <c r="N32" i="14"/>
  <c r="N33" i="14"/>
  <c r="N34" i="14"/>
  <c r="N37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N10" i="14"/>
  <c r="N9" i="14"/>
  <c r="M6" i="14"/>
  <c r="L6" i="14"/>
  <c r="K6" i="14"/>
  <c r="J6" i="14"/>
  <c r="I6" i="14"/>
  <c r="H6" i="14"/>
  <c r="G6" i="14"/>
  <c r="F6" i="14"/>
  <c r="E6" i="14"/>
  <c r="D6" i="14"/>
  <c r="C6" i="14"/>
  <c r="B6" i="14"/>
  <c r="N5" i="14"/>
  <c r="N4" i="14"/>
  <c r="N11" i="14" l="1"/>
  <c r="N6" i="14"/>
  <c r="J50" i="2" l="1"/>
  <c r="D89" i="12"/>
  <c r="N91" i="12"/>
  <c r="F44" i="7" l="1"/>
  <c r="I45" i="7"/>
  <c r="I44" i="7" l="1"/>
  <c r="I46" i="7" s="1"/>
  <c r="F46" i="7"/>
  <c r="F23" i="2"/>
  <c r="D33" i="10"/>
  <c r="E33" i="10" l="1"/>
  <c r="N37" i="2"/>
  <c r="N44" i="2"/>
  <c r="J44" i="2" s="1"/>
  <c r="N27" i="2"/>
  <c r="N26" i="2"/>
  <c r="N28" i="2"/>
  <c r="N16" i="2"/>
  <c r="E13" i="2"/>
  <c r="E60" i="11"/>
  <c r="F60" i="11"/>
  <c r="D36" i="12" l="1"/>
  <c r="E36" i="12"/>
  <c r="F36" i="12"/>
  <c r="G36" i="12"/>
  <c r="H36" i="12"/>
  <c r="I36" i="12"/>
  <c r="J36" i="12"/>
  <c r="K36" i="12"/>
  <c r="L36" i="12"/>
  <c r="M36" i="12"/>
  <c r="C36" i="12"/>
  <c r="D71" i="12"/>
  <c r="E71" i="12"/>
  <c r="F71" i="12"/>
  <c r="G71" i="12"/>
  <c r="H71" i="12"/>
  <c r="I71" i="12"/>
  <c r="J71" i="12"/>
  <c r="K71" i="12"/>
  <c r="L71" i="12"/>
  <c r="M71" i="12"/>
  <c r="C71" i="12"/>
  <c r="N25" i="12"/>
  <c r="N26" i="12"/>
  <c r="N27" i="12"/>
  <c r="N28" i="12"/>
  <c r="N29" i="12"/>
  <c r="N30" i="12"/>
  <c r="N31" i="12"/>
  <c r="N32" i="12"/>
  <c r="N33" i="12"/>
  <c r="N34" i="12"/>
  <c r="N35" i="12"/>
  <c r="N19" i="12"/>
  <c r="J47" i="2"/>
  <c r="N45" i="12"/>
  <c r="D60" i="11"/>
  <c r="C60" i="11" s="1"/>
  <c r="C61" i="11"/>
  <c r="C55" i="11"/>
  <c r="C56" i="11"/>
  <c r="E52" i="11"/>
  <c r="J27" i="2"/>
  <c r="F53" i="7"/>
  <c r="I55" i="7"/>
  <c r="I56" i="7"/>
  <c r="N23" i="12" l="1"/>
  <c r="E47" i="2" l="1"/>
  <c r="P47" i="2" s="1"/>
  <c r="P46" i="2" s="1"/>
  <c r="F46" i="2"/>
  <c r="G46" i="2"/>
  <c r="H46" i="2"/>
  <c r="I46" i="2"/>
  <c r="J46" i="2"/>
  <c r="K46" i="2"/>
  <c r="L46" i="2"/>
  <c r="M46" i="2"/>
  <c r="N46" i="2"/>
  <c r="O46" i="2"/>
  <c r="N39" i="12"/>
  <c r="N40" i="12"/>
  <c r="E46" i="2" l="1"/>
  <c r="F18" i="7"/>
  <c r="I19" i="7"/>
  <c r="I18" i="7" s="1"/>
  <c r="N55" i="2"/>
  <c r="J55" i="2" s="1"/>
  <c r="F73" i="7"/>
  <c r="I73" i="7" s="1"/>
  <c r="I74" i="7"/>
  <c r="C64" i="11" l="1"/>
  <c r="E62" i="11"/>
  <c r="F62" i="11"/>
  <c r="D62" i="11"/>
  <c r="C49" i="11" l="1"/>
  <c r="N106" i="12"/>
  <c r="N107" i="12"/>
  <c r="N97" i="12"/>
  <c r="N95" i="12"/>
  <c r="N96" i="12"/>
  <c r="N98" i="12"/>
  <c r="N99" i="12"/>
  <c r="N100" i="12"/>
  <c r="N101" i="12"/>
  <c r="N102" i="12"/>
  <c r="N103" i="12"/>
  <c r="N104" i="12"/>
  <c r="N105" i="12"/>
  <c r="G25" i="13" l="1"/>
  <c r="G26" i="13"/>
  <c r="G27" i="13"/>
  <c r="G28" i="13"/>
  <c r="G29" i="13"/>
  <c r="G30" i="13"/>
  <c r="G14" i="13"/>
  <c r="G15" i="13"/>
  <c r="G16" i="13"/>
  <c r="G17" i="13"/>
  <c r="G18" i="13"/>
  <c r="G19" i="13"/>
  <c r="G20" i="13"/>
  <c r="G21" i="13"/>
  <c r="G22" i="13"/>
  <c r="G23" i="13"/>
  <c r="F24" i="13"/>
  <c r="F13" i="13" s="1"/>
  <c r="E24" i="13"/>
  <c r="E13" i="13" s="1"/>
  <c r="F11" i="13"/>
  <c r="F32" i="13" s="1"/>
  <c r="E11" i="13"/>
  <c r="G6" i="13"/>
  <c r="G7" i="13"/>
  <c r="G8" i="13"/>
  <c r="G9" i="13"/>
  <c r="G10" i="13"/>
  <c r="G5" i="13"/>
  <c r="G3" i="13"/>
  <c r="C24" i="13"/>
  <c r="C13" i="13" s="1"/>
  <c r="D30" i="13"/>
  <c r="D19" i="13"/>
  <c r="C11" i="13"/>
  <c r="C32" i="13" s="1"/>
  <c r="B11" i="13"/>
  <c r="G11" i="13" l="1"/>
  <c r="G32" i="13" s="1"/>
  <c r="E32" i="13"/>
  <c r="G13" i="13"/>
  <c r="G24" i="13"/>
  <c r="B24" i="13" l="1"/>
  <c r="D25" i="13"/>
  <c r="D26" i="13"/>
  <c r="D27" i="13"/>
  <c r="D28" i="13"/>
  <c r="D29" i="13"/>
  <c r="D23" i="13"/>
  <c r="D22" i="13"/>
  <c r="D21" i="13"/>
  <c r="D20" i="13"/>
  <c r="D18" i="13"/>
  <c r="D11" i="13"/>
  <c r="D5" i="13"/>
  <c r="D6" i="13"/>
  <c r="D7" i="13"/>
  <c r="D8" i="13"/>
  <c r="D9" i="13"/>
  <c r="D10" i="13"/>
  <c r="D12" i="13"/>
  <c r="D14" i="13"/>
  <c r="D15" i="13"/>
  <c r="D16" i="13"/>
  <c r="D17" i="13"/>
  <c r="D3" i="13"/>
  <c r="E54" i="2"/>
  <c r="P54" i="2" s="1"/>
  <c r="F53" i="2"/>
  <c r="G53" i="2"/>
  <c r="H53" i="2"/>
  <c r="I53" i="2"/>
  <c r="I59" i="2" s="1"/>
  <c r="K53" i="2"/>
  <c r="L53" i="2"/>
  <c r="M53" i="2"/>
  <c r="O53" i="2"/>
  <c r="J26" i="2"/>
  <c r="I51" i="7"/>
  <c r="N34" i="2"/>
  <c r="J34" i="2" s="1"/>
  <c r="I53" i="7"/>
  <c r="I54" i="7"/>
  <c r="F71" i="7"/>
  <c r="I71" i="7" s="1"/>
  <c r="I72" i="7"/>
  <c r="F11" i="7"/>
  <c r="I15" i="7"/>
  <c r="F48" i="7"/>
  <c r="I50" i="7"/>
  <c r="I37" i="7"/>
  <c r="I38" i="7"/>
  <c r="I14" i="7"/>
  <c r="F26" i="7"/>
  <c r="I28" i="7"/>
  <c r="F21" i="7"/>
  <c r="I24" i="7"/>
  <c r="I25" i="7"/>
  <c r="I23" i="7"/>
  <c r="E25" i="2"/>
  <c r="P25" i="2" s="1"/>
  <c r="N42" i="12"/>
  <c r="N88" i="12"/>
  <c r="N90" i="12"/>
  <c r="N92" i="12"/>
  <c r="N93" i="12"/>
  <c r="N94" i="12"/>
  <c r="E89" i="12"/>
  <c r="F89" i="12"/>
  <c r="G89" i="12"/>
  <c r="H89" i="12"/>
  <c r="I89" i="12"/>
  <c r="J89" i="12"/>
  <c r="K89" i="12"/>
  <c r="L89" i="12"/>
  <c r="M89" i="12"/>
  <c r="N65" i="12"/>
  <c r="N66" i="12"/>
  <c r="N67" i="12"/>
  <c r="N68" i="12"/>
  <c r="N69" i="12"/>
  <c r="N70" i="12"/>
  <c r="N72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C12" i="12"/>
  <c r="C73" i="12" s="1"/>
  <c r="D12" i="12"/>
  <c r="D73" i="12" s="1"/>
  <c r="E12" i="12"/>
  <c r="E73" i="12" s="1"/>
  <c r="F12" i="12"/>
  <c r="F73" i="12" s="1"/>
  <c r="G12" i="12"/>
  <c r="G73" i="12" s="1"/>
  <c r="H12" i="12"/>
  <c r="H73" i="12" s="1"/>
  <c r="I12" i="12"/>
  <c r="I73" i="12" s="1"/>
  <c r="J12" i="12"/>
  <c r="J73" i="12" s="1"/>
  <c r="K12" i="12"/>
  <c r="K73" i="12" s="1"/>
  <c r="L12" i="12"/>
  <c r="L73" i="12" s="1"/>
  <c r="M12" i="12"/>
  <c r="M73" i="12" s="1"/>
  <c r="N4" i="12"/>
  <c r="N5" i="12"/>
  <c r="N6" i="12"/>
  <c r="N7" i="12"/>
  <c r="N8" i="12"/>
  <c r="N9" i="12"/>
  <c r="N10" i="12"/>
  <c r="N11" i="12"/>
  <c r="N13" i="12"/>
  <c r="N14" i="12"/>
  <c r="N15" i="12"/>
  <c r="N16" i="12"/>
  <c r="N17" i="12"/>
  <c r="N18" i="12"/>
  <c r="N20" i="12"/>
  <c r="N21" i="12"/>
  <c r="N22" i="12"/>
  <c r="N24" i="12"/>
  <c r="N38" i="12"/>
  <c r="N41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3" i="12"/>
  <c r="B12" i="12"/>
  <c r="D42" i="11"/>
  <c r="C43" i="11"/>
  <c r="C42" i="11" s="1"/>
  <c r="J16" i="2"/>
  <c r="I27" i="7"/>
  <c r="E24" i="2"/>
  <c r="D24" i="13" l="1"/>
  <c r="B13" i="13"/>
  <c r="N71" i="12"/>
  <c r="N36" i="12"/>
  <c r="I26" i="7"/>
  <c r="N89" i="12"/>
  <c r="N12" i="12"/>
  <c r="N73" i="12" l="1"/>
  <c r="B32" i="13"/>
  <c r="D13" i="13"/>
  <c r="D32" i="13" s="1"/>
  <c r="N31" i="2"/>
  <c r="J31" i="2" s="1"/>
  <c r="N13" i="2"/>
  <c r="J13" i="2" s="1"/>
  <c r="J28" i="2"/>
  <c r="F63" i="7"/>
  <c r="F65" i="7" s="1"/>
  <c r="I64" i="7"/>
  <c r="I68" i="7"/>
  <c r="I70" i="7"/>
  <c r="F69" i="7"/>
  <c r="F67" i="7"/>
  <c r="F57" i="7"/>
  <c r="I57" i="7" s="1"/>
  <c r="I58" i="7"/>
  <c r="I69" i="7" l="1"/>
  <c r="F75" i="7"/>
  <c r="I63" i="7"/>
  <c r="I65" i="7" s="1"/>
  <c r="I13" i="7" l="1"/>
  <c r="I22" i="7"/>
  <c r="I21" i="7"/>
  <c r="I16" i="7"/>
  <c r="C63" i="11"/>
  <c r="C59" i="11"/>
  <c r="C58" i="11"/>
  <c r="F57" i="11"/>
  <c r="D57" i="11"/>
  <c r="F52" i="11"/>
  <c r="F51" i="11" s="1"/>
  <c r="D52" i="11"/>
  <c r="E50" i="11"/>
  <c r="E47" i="11" s="1"/>
  <c r="D50" i="11"/>
  <c r="C48" i="11"/>
  <c r="F47" i="11"/>
  <c r="C46" i="11"/>
  <c r="C45" i="11"/>
  <c r="F44" i="11"/>
  <c r="E44" i="11"/>
  <c r="C41" i="11"/>
  <c r="C40" i="11"/>
  <c r="F39" i="11"/>
  <c r="E39" i="11"/>
  <c r="E38" i="11" s="1"/>
  <c r="F38" i="11"/>
  <c r="C36" i="11"/>
  <c r="C34" i="11"/>
  <c r="F33" i="11"/>
  <c r="E33" i="11"/>
  <c r="E32" i="11" s="1"/>
  <c r="F32" i="11"/>
  <c r="C31" i="11"/>
  <c r="C30" i="11"/>
  <c r="C29" i="11"/>
  <c r="F28" i="11"/>
  <c r="E28" i="11"/>
  <c r="C27" i="11"/>
  <c r="F26" i="11"/>
  <c r="E26" i="11"/>
  <c r="D25" i="11"/>
  <c r="C25" i="11" s="1"/>
  <c r="C24" i="11"/>
  <c r="C23" i="11"/>
  <c r="C22" i="11"/>
  <c r="C21" i="11"/>
  <c r="C20" i="11"/>
  <c r="C19" i="11"/>
  <c r="C18" i="11"/>
  <c r="C16" i="11"/>
  <c r="F15" i="11"/>
  <c r="E15" i="11"/>
  <c r="C13" i="11"/>
  <c r="F12" i="11"/>
  <c r="E12" i="11"/>
  <c r="C11" i="11"/>
  <c r="F10" i="11"/>
  <c r="E10" i="11"/>
  <c r="F14" i="11" l="1"/>
  <c r="F9" i="11" s="1"/>
  <c r="D51" i="11"/>
  <c r="F37" i="11"/>
  <c r="C53" i="11"/>
  <c r="C50" i="11"/>
  <c r="D26" i="11"/>
  <c r="C62" i="11"/>
  <c r="C52" i="11"/>
  <c r="E14" i="11"/>
  <c r="E9" i="11" s="1"/>
  <c r="C26" i="11"/>
  <c r="D28" i="11"/>
  <c r="C28" i="11" s="1"/>
  <c r="D12" i="11"/>
  <c r="C12" i="11" s="1"/>
  <c r="D47" i="11"/>
  <c r="D44" i="11"/>
  <c r="C44" i="11" s="1"/>
  <c r="D15" i="11"/>
  <c r="C15" i="11" s="1"/>
  <c r="D33" i="11"/>
  <c r="D10" i="11"/>
  <c r="C10" i="11" s="1"/>
  <c r="D39" i="11"/>
  <c r="C17" i="11"/>
  <c r="C35" i="11"/>
  <c r="C54" i="11"/>
  <c r="E57" i="11"/>
  <c r="C57" i="11" s="1"/>
  <c r="F65" i="11" l="1"/>
  <c r="C33" i="11"/>
  <c r="D32" i="11"/>
  <c r="C32" i="11" s="1"/>
  <c r="C47" i="11"/>
  <c r="D14" i="11"/>
  <c r="C39" i="11"/>
  <c r="D38" i="11"/>
  <c r="D37" i="11" s="1"/>
  <c r="E51" i="11"/>
  <c r="E37" i="11" s="1"/>
  <c r="E65" i="11" s="1"/>
  <c r="D9" i="11" l="1"/>
  <c r="D65" i="11" s="1"/>
  <c r="C37" i="11"/>
  <c r="C14" i="11"/>
  <c r="C38" i="11"/>
  <c r="C51" i="11"/>
  <c r="C9" i="11" l="1"/>
  <c r="C65" i="11"/>
  <c r="C33" i="10"/>
  <c r="C26" i="10"/>
  <c r="C24" i="10"/>
  <c r="E23" i="10"/>
  <c r="C23" i="10" s="1"/>
  <c r="I35" i="7"/>
  <c r="F26" i="10"/>
  <c r="F33" i="10" s="1"/>
  <c r="F31" i="7"/>
  <c r="J12" i="2"/>
  <c r="K12" i="2"/>
  <c r="L12" i="2"/>
  <c r="M12" i="2"/>
  <c r="N12" i="2"/>
  <c r="O12" i="2"/>
  <c r="G12" i="2"/>
  <c r="H12" i="2"/>
  <c r="L15" i="2"/>
  <c r="M15" i="2"/>
  <c r="N15" i="2"/>
  <c r="O15" i="2"/>
  <c r="J15" i="2"/>
  <c r="G18" i="2"/>
  <c r="H18" i="2"/>
  <c r="J18" i="2"/>
  <c r="K18" i="2"/>
  <c r="L18" i="2"/>
  <c r="M18" i="2"/>
  <c r="N18" i="2"/>
  <c r="O18" i="2"/>
  <c r="E19" i="2"/>
  <c r="P19" i="2" s="1"/>
  <c r="E20" i="2"/>
  <c r="P20" i="2" s="1"/>
  <c r="E21" i="2"/>
  <c r="P21" i="2" s="1"/>
  <c r="M23" i="2"/>
  <c r="P24" i="2"/>
  <c r="E27" i="2"/>
  <c r="G23" i="2"/>
  <c r="H23" i="2"/>
  <c r="K23" i="2"/>
  <c r="L23" i="2"/>
  <c r="O23" i="2"/>
  <c r="J30" i="2"/>
  <c r="K30" i="2"/>
  <c r="L30" i="2"/>
  <c r="M30" i="2"/>
  <c r="N30" i="2"/>
  <c r="O30" i="2"/>
  <c r="H30" i="2"/>
  <c r="G33" i="2"/>
  <c r="H33" i="2"/>
  <c r="J33" i="2"/>
  <c r="K33" i="2"/>
  <c r="L33" i="2"/>
  <c r="M33" i="2"/>
  <c r="N33" i="2"/>
  <c r="O33" i="2"/>
  <c r="F33" i="2"/>
  <c r="E36" i="2"/>
  <c r="G36" i="2"/>
  <c r="H36" i="2"/>
  <c r="K36" i="2"/>
  <c r="L36" i="2"/>
  <c r="M36" i="2"/>
  <c r="G39" i="2"/>
  <c r="H39" i="2"/>
  <c r="J39" i="2"/>
  <c r="K39" i="2"/>
  <c r="L39" i="2"/>
  <c r="M39" i="2"/>
  <c r="N39" i="2"/>
  <c r="O39" i="2"/>
  <c r="F39" i="2"/>
  <c r="G42" i="2"/>
  <c r="H42" i="2"/>
  <c r="J42" i="2"/>
  <c r="K42" i="2"/>
  <c r="L42" i="2"/>
  <c r="M42" i="2"/>
  <c r="N42" i="2"/>
  <c r="O42" i="2"/>
  <c r="P43" i="2"/>
  <c r="F42" i="2"/>
  <c r="G49" i="2"/>
  <c r="H49" i="2"/>
  <c r="K49" i="2"/>
  <c r="L49" i="2"/>
  <c r="M49" i="2"/>
  <c r="P50" i="2"/>
  <c r="E56" i="2"/>
  <c r="E61" i="2"/>
  <c r="G61" i="2"/>
  <c r="H61" i="2"/>
  <c r="J61" i="2"/>
  <c r="K61" i="2"/>
  <c r="L61" i="2"/>
  <c r="M61" i="2"/>
  <c r="N61" i="2"/>
  <c r="O61" i="2"/>
  <c r="P61" i="2"/>
  <c r="F29" i="10"/>
  <c r="E29" i="10"/>
  <c r="D29" i="10"/>
  <c r="C29" i="10"/>
  <c r="F15" i="10"/>
  <c r="E15" i="10"/>
  <c r="D15" i="10"/>
  <c r="C15" i="10"/>
  <c r="L59" i="2" l="1"/>
  <c r="L63" i="2" s="1"/>
  <c r="M59" i="2"/>
  <c r="M63" i="2" s="1"/>
  <c r="E28" i="2"/>
  <c r="P28" i="2" s="1"/>
  <c r="E44" i="2"/>
  <c r="P44" i="2" s="1"/>
  <c r="P42" i="2" s="1"/>
  <c r="E34" i="2"/>
  <c r="P34" i="2" s="1"/>
  <c r="P33" i="2" s="1"/>
  <c r="N23" i="2"/>
  <c r="E40" i="2"/>
  <c r="P40" i="2" s="1"/>
  <c r="P39" i="2" s="1"/>
  <c r="E55" i="2"/>
  <c r="E26" i="2"/>
  <c r="P26" i="2" s="1"/>
  <c r="F18" i="2"/>
  <c r="P13" i="2"/>
  <c r="P12" i="2" s="1"/>
  <c r="E12" i="2"/>
  <c r="N36" i="2"/>
  <c r="J37" i="2"/>
  <c r="E49" i="2"/>
  <c r="F49" i="2"/>
  <c r="O36" i="2"/>
  <c r="J23" i="2"/>
  <c r="K15" i="2"/>
  <c r="F12" i="2"/>
  <c r="E18" i="2"/>
  <c r="P18" i="2" s="1"/>
  <c r="N56" i="2"/>
  <c r="N53" i="2" s="1"/>
  <c r="K59" i="2" l="1"/>
  <c r="K63" i="2" s="1"/>
  <c r="P55" i="2"/>
  <c r="E53" i="2"/>
  <c r="E33" i="2"/>
  <c r="E39" i="2"/>
  <c r="E42" i="2"/>
  <c r="E23" i="2"/>
  <c r="J56" i="2"/>
  <c r="J53" i="2" s="1"/>
  <c r="J36" i="2"/>
  <c r="P37" i="2"/>
  <c r="P36" i="2" s="1"/>
  <c r="P27" i="2"/>
  <c r="P23" i="2" s="1"/>
  <c r="P56" i="2" l="1"/>
  <c r="P53" i="2" s="1"/>
  <c r="I30" i="7" l="1"/>
  <c r="I29" i="7"/>
  <c r="I48" i="7"/>
  <c r="F41" i="7"/>
  <c r="F33" i="7" s="1"/>
  <c r="I33" i="7" s="1"/>
  <c r="I36" i="7"/>
  <c r="I39" i="7"/>
  <c r="I49" i="7"/>
  <c r="I52" i="7"/>
  <c r="I34" i="7"/>
  <c r="I41" i="7" l="1"/>
  <c r="I67" i="7" l="1"/>
  <c r="F59" i="7"/>
  <c r="F61" i="7" s="1"/>
  <c r="F10" i="7" s="1"/>
  <c r="I12" i="7"/>
  <c r="I11" i="7" l="1"/>
  <c r="I31" i="7"/>
  <c r="I59" i="7" l="1"/>
  <c r="I60" i="7"/>
  <c r="I61" i="7"/>
  <c r="I62" i="7"/>
  <c r="I10" i="7" l="1"/>
  <c r="I75" i="7"/>
  <c r="O49" i="2" l="1"/>
  <c r="N51" i="2"/>
  <c r="O59" i="2" l="1"/>
  <c r="O63" i="2" s="1"/>
  <c r="J51" i="2"/>
  <c r="N49" i="2"/>
  <c r="N59" i="2" l="1"/>
  <c r="N63" i="2" s="1"/>
  <c r="P51" i="2"/>
  <c r="P49" i="2" s="1"/>
  <c r="J49" i="2"/>
  <c r="J59" i="2" s="1"/>
  <c r="J63" i="2" l="1"/>
  <c r="G15" i="2"/>
  <c r="G30" i="2"/>
  <c r="H15" i="2"/>
  <c r="G59" i="2" l="1"/>
  <c r="H59" i="2"/>
  <c r="H63" i="2" s="1"/>
  <c r="G63" i="2"/>
  <c r="E16" i="2" l="1"/>
  <c r="F15" i="2"/>
  <c r="F30" i="2"/>
  <c r="E31" i="2"/>
  <c r="F59" i="2" l="1"/>
  <c r="P16" i="2"/>
  <c r="P15" i="2" s="1"/>
  <c r="E15" i="2"/>
  <c r="P31" i="2"/>
  <c r="P30" i="2" s="1"/>
  <c r="E30" i="2"/>
  <c r="P59" i="2" l="1"/>
  <c r="E59" i="2"/>
  <c r="D34" i="10" s="1"/>
  <c r="P63" i="2"/>
  <c r="D27" i="10" l="1"/>
  <c r="D66" i="11"/>
  <c r="E63" i="2"/>
  <c r="E34" i="10" l="1"/>
  <c r="D32" i="10"/>
  <c r="D28" i="10" s="1"/>
  <c r="E27" i="10" l="1"/>
  <c r="E32" i="10"/>
  <c r="E28" i="10" s="1"/>
  <c r="F34" i="10"/>
  <c r="F32" i="10" s="1"/>
  <c r="F28" i="10" s="1"/>
  <c r="D25" i="10"/>
  <c r="C34" i="10"/>
  <c r="C32" i="10" s="1"/>
  <c r="C28" i="10" s="1"/>
  <c r="D22" i="10" l="1"/>
  <c r="F27" i="10"/>
  <c r="F25" i="10" s="1"/>
  <c r="F22" i="10" s="1"/>
  <c r="F14" i="10" s="1"/>
  <c r="E25" i="10"/>
  <c r="E22" i="10" s="1"/>
  <c r="E14" i="10" s="1"/>
  <c r="C27" i="10"/>
  <c r="E66" i="11" l="1"/>
  <c r="F66" i="11" s="1"/>
  <c r="C22" i="10"/>
  <c r="C14" i="10" s="1"/>
  <c r="D14" i="10"/>
  <c r="C25" i="10"/>
  <c r="C66" i="11" l="1"/>
</calcChain>
</file>

<file path=xl/comments1.xml><?xml version="1.0" encoding="utf-8"?>
<comments xmlns="http://schemas.openxmlformats.org/spreadsheetml/2006/main">
  <authors>
    <author>DNA7 X86</author>
  </authors>
  <commentList>
    <comment ref="E42" authorId="0">
      <text>
        <r>
          <rPr>
            <b/>
            <sz val="9"/>
            <color indexed="81"/>
            <rFont val="Tahoma"/>
            <charset val="1"/>
          </rPr>
          <t>DNA7 X86: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<sst xmlns="http://schemas.openxmlformats.org/spreadsheetml/2006/main" count="403" uniqueCount="317">
  <si>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</si>
  <si>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</si>
  <si>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</si>
  <si>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</si>
  <si>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</si>
  <si>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</si>
  <si>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</si>
  <si>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</si>
  <si>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</si>
  <si>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</si>
  <si>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</si>
  <si>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</si>
  <si>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</si>
  <si>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</si>
  <si>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</si>
  <si>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</si>
  <si>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</si>
  <si>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</si>
  <si>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</si>
  <si>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</si>
  <si>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</si>
  <si>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</si>
  <si>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</si>
  <si>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</si>
  <si>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</si>
  <si>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</si>
  <si>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</si>
  <si>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</si>
  <si>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</si>
  <si>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</si>
  <si>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</si>
  <si>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</si>
  <si>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</si>
  <si>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</si>
  <si>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</si>
  <si>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</si>
  <si>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</si>
  <si>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</si>
  <si>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</si>
  <si>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</si>
  <si>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</si>
  <si>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</si>
  <si>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</si>
  <si>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</si>
  <si>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</si>
  <si>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</si>
  <si>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</si>
  <si>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</si>
  <si>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</si>
  <si>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</si>
  <si>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</si>
  <si>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</si>
  <si>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</si>
  <si>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</si>
  <si>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</si>
  <si>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</si>
  <si>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</si>
  <si>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</si>
  <si>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</si>
  <si>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</si>
  <si>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</si>
  <si>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</si>
  <si>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</si>
  <si>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</si>
  <si>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</si>
  <si>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</si>
  <si>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</si>
  <si>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</si>
  <si>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</si>
  <si>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</si>
  <si>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</si>
  <si>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</si>
  <si>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</si>
  <si>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</si>
  <si>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</si>
  <si>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</si>
  <si>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</si>
  <si>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</si>
  <si>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</si>
  <si>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</si>
  <si>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</si>
  <si>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</si>
  <si>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</si>
  <si>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</si>
  <si>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</si>
  <si>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</si>
  <si>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</si>
  <si>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</si>
  <si>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</si>
  <si>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</si>
  <si>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</si>
  <si>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</si>
  <si>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</si>
  <si>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</si>
  <si>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</si>
  <si>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</si>
  <si>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</si>
  <si>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</si>
  <si>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</si>
  <si>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</si>
  <si>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</si>
  <si>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</si>
  <si>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</si>
  <si>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</si>
  <si>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</si>
  <si>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</si>
  <si>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</si>
  <si>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</si>
  <si>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</si>
  <si>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</si>
  <si>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</si>
  <si>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</si>
  <si>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</si>
  <si>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</si>
  <si>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</si>
  <si>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</si>
  <si>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</si>
  <si>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</si>
  <si>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</si>
  <si>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</si>
  <si>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</si>
  <si>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</si>
  <si>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</si>
  <si>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</si>
  <si>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</si>
  <si>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</si>
  <si>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</si>
  <si>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</si>
  <si>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</si>
  <si>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</si>
  <si>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</si>
  <si>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</si>
  <si>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</si>
  <si>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</si>
  <si>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</si>
  <si>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</si>
  <si>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</si>
  <si>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</si>
  <si>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</si>
  <si>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</si>
  <si>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</si>
  <si>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</si>
  <si>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</si>
  <si>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</si>
  <si>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</si>
  <si>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</si>
  <si>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</si>
  <si>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</si>
  <si>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</si>
  <si>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</si>
  <si>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</si>
  <si>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</si>
  <si>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</si>
  <si>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</si>
  <si>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</si>
  <si>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</si>
  <si>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</si>
  <si>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</si>
  <si>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</si>
  <si>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</si>
  <si>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</si>
  <si>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</si>
  <si>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</si>
  <si>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</si>
  <si>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</si>
  <si>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</si>
  <si>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</si>
  <si>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250404</t>
  </si>
  <si>
    <t>Будівництво пішохідних переходів ч/з р.Красна (вул.Набережна-Водокачки, Пушкіна, Красноріченська</t>
  </si>
  <si>
    <t>Капітальний ремонт пл.50-річчя Перемоги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</si>
  <si>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</si>
  <si>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</si>
  <si>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</si>
  <si>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</si>
  <si>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</si>
  <si>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</si>
  <si>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</si>
  <si>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</si>
  <si>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</si>
  <si>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</si>
  <si>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</si>
  <si>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</si>
  <si>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</si>
  <si>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</si>
  <si>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</si>
  <si>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</si>
  <si>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</si>
  <si>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</si>
  <si>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</si>
  <si>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</si>
  <si>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</si>
  <si>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</si>
  <si>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Придбання проекційного екрану</t>
  </si>
  <si>
    <t>1040</t>
  </si>
  <si>
    <t>0456</t>
  </si>
  <si>
    <t>0490</t>
  </si>
  <si>
    <t>0421</t>
  </si>
  <si>
    <t>0133</t>
  </si>
  <si>
    <r>
      <t>Придбання комп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ютера</t>
    </r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</si>
  <si>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</si>
  <si>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</si>
  <si>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</si>
  <si>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Житлово-експлуатаційне господарство</t>
  </si>
  <si>
    <t>0610</t>
  </si>
  <si>
    <t>100101</t>
  </si>
  <si>
    <t>Плата за надання адміністративних послуг</t>
  </si>
  <si>
    <t>Плата за надання інших адміністративних послуг</t>
  </si>
  <si>
    <t>січень</t>
  </si>
  <si>
    <t>лютий</t>
  </si>
  <si>
    <t>березень</t>
  </si>
  <si>
    <t>квітень</t>
  </si>
  <si>
    <t>травень</t>
  </si>
  <si>
    <t>червень</t>
  </si>
  <si>
    <t>всього</t>
  </si>
  <si>
    <t>доходи загальний фонд</t>
  </si>
  <si>
    <t>видатки загальний фонд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</si>
  <si>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</si>
  <si>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</si>
  <si>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</si>
  <si>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</si>
  <si>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</si>
  <si>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</si>
  <si>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 по загальному фонду</t>
  </si>
  <si>
    <t>передача коштів</t>
  </si>
  <si>
    <t>Будівництво зовнішніх мереж теплопостачання КДНЗ "Малятко"</t>
  </si>
  <si>
    <t>100201</t>
  </si>
  <si>
    <t>Теплові мережі</t>
  </si>
  <si>
    <t>Придбання акустичної системи</t>
  </si>
  <si>
    <t>Придбання спортивного інвентарю</t>
  </si>
  <si>
    <t>Придбання обладнання для спортивного майданчика</t>
  </si>
  <si>
    <t>Придбання холодильника</t>
  </si>
  <si>
    <t>Придбання каркасу над майданчиком у парку Титова</t>
  </si>
  <si>
    <r>
      <t>Придбання дошок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яв</t>
    </r>
  </si>
  <si>
    <t>Будівництво автобусних зупинок</t>
  </si>
  <si>
    <t>Придбання годинника на пл.Радянську</t>
  </si>
  <si>
    <t>Надання капітального трансферту МКП "РВСМР "Голос громади"</t>
  </si>
  <si>
    <t>Капітальний ремонт приміщення КДНЗ "Малятко"</t>
  </si>
  <si>
    <t>Капітальний ремонт фонтану "Дімон"</t>
  </si>
  <si>
    <t>Прийнятий бюджет на 2015 рік (зі змінами)</t>
  </si>
  <si>
    <t xml:space="preserve">    -субвенція з районного бюджету на утримання КДНЗ</t>
  </si>
  <si>
    <t xml:space="preserve">  в т.р., :</t>
  </si>
  <si>
    <t xml:space="preserve">    -субвенція з районного бюджету на забезпечення дітей-сиріт житлом</t>
  </si>
  <si>
    <t xml:space="preserve">    -субвенція з районного бюджету на капремонт пл.50-річчя Перемоги</t>
  </si>
  <si>
    <t>Передача коштів з загального фонду в бюджет розвитку спеціального фонду</t>
  </si>
  <si>
    <t>Бюджет до розподілу</t>
  </si>
  <si>
    <t>ВИДАТКИ:</t>
  </si>
  <si>
    <t>КДНЗ</t>
  </si>
  <si>
    <t>Соціальний захист (матеріальна допомога)</t>
  </si>
  <si>
    <t>Заходи з оздоровлення дітей</t>
  </si>
  <si>
    <t>ЖЕГ (ремонт соцжитла)</t>
  </si>
  <si>
    <t>Клуб</t>
  </si>
  <si>
    <t>Ремонт та утримання доріг</t>
  </si>
  <si>
    <t>Трудовий архів (співфінансування)</t>
  </si>
  <si>
    <t>Програми (міські заходи+спортивна)</t>
  </si>
  <si>
    <t>Одержувачі бюджетних коштів, всього:</t>
  </si>
  <si>
    <t xml:space="preserve">    - міська ветеранська організація</t>
  </si>
  <si>
    <t xml:space="preserve">    - МКП "Сватівський водоканал"</t>
  </si>
  <si>
    <t xml:space="preserve">    - КП "Сватове-благоустрій"</t>
  </si>
  <si>
    <t xml:space="preserve">    - МКП "РВСМР "Голос громади"</t>
  </si>
  <si>
    <t>Залишок на початок року</t>
  </si>
  <si>
    <t>Благоустрій міста</t>
  </si>
  <si>
    <t>Екологічний фонд (полігон)</t>
  </si>
  <si>
    <t>загальний фонд (план)</t>
  </si>
  <si>
    <t>спеціальний фонд (план)</t>
  </si>
  <si>
    <t>всього (план)</t>
  </si>
  <si>
    <t>загальний фонд (викон)</t>
  </si>
  <si>
    <t>спеціальний фонд (викон)</t>
  </si>
  <si>
    <t>всього (викон)</t>
  </si>
  <si>
    <t>Перевищення доходів над видатками</t>
  </si>
  <si>
    <t>Надходження коштів пайової участі у розвитку інфраструктури населеного пункту</t>
  </si>
  <si>
    <t>«Субвенція з державного бюджету місцевим бюджетам на проведення виборів депутатів Верховної Ради Автономної Республіки Крим, місцевих рад і сільських, селищних, міських голів»</t>
  </si>
  <si>
    <t>Надання капітального трансферту Сватівській райраді на капремонт дитячого відділення Сватівського РТМО</t>
  </si>
  <si>
    <t>0160</t>
  </si>
  <si>
    <t>Проведення виборів депутатів місцевих рад та сільських, селищних, міських голів</t>
  </si>
  <si>
    <t>010016</t>
  </si>
  <si>
    <t>Видатки на запобігання та ліквідацію надзвичайних ситуацій та наслідків стихійного лиха </t>
  </si>
  <si>
    <r>
      <t>Запобігання та ліквідація надзвичайних ситуацій та наслідків стихійного лиха</t>
    </r>
    <r>
      <rPr>
        <b/>
        <sz val="12"/>
        <color theme="1"/>
        <rFont val="Times New Roman"/>
        <family val="1"/>
        <charset val="204"/>
      </rPr>
      <t> </t>
    </r>
  </si>
  <si>
    <t>0320</t>
  </si>
  <si>
    <t>Будівництво каналізації по МККД</t>
  </si>
  <si>
    <t>Капітальний ремонт приміщення КДНЗ "Веселка"</t>
  </si>
  <si>
    <t>Капітальний ремонт приміщення КДНЗ "Журавка"</t>
  </si>
  <si>
    <t>Від оренди майна бюджетних установ</t>
  </si>
  <si>
    <t>Від реалізації в установленому порядку майна (крім нерухомого майна)</t>
  </si>
  <si>
    <t>Інші дотації</t>
  </si>
  <si>
    <t>Дотації</t>
  </si>
  <si>
    <t>доходи</t>
  </si>
  <si>
    <t>Загальний фонд видатки</t>
  </si>
  <si>
    <t>бюджету Сватівської міської ради на 2016 рік</t>
  </si>
  <si>
    <t>Придбання оргтехніки, меблів</t>
  </si>
  <si>
    <t>Будівництво стели почесних громадян</t>
  </si>
  <si>
    <t>Капітальний ліній зовнішнього освітлення</t>
  </si>
  <si>
    <t>170703</t>
  </si>
  <si>
    <t>Капітальний ремонт автодоріг</t>
  </si>
  <si>
    <t>Реконструкція покрівлі стадіону "Нива"</t>
  </si>
  <si>
    <t>видатків бюджету Сватівської міської ради на 2016 рік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</si>
  <si>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2016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</si>
  <si>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Придбання кухонних меблів (КДНЗ "Малятко")</t>
  </si>
  <si>
    <t>Видатки на проведення робіт, пов'язаних із будівництвом, реконструкцією, ремонтои та утриманням автомобільних доріг</t>
  </si>
  <si>
    <t>Усього по КЕКВ 3131</t>
  </si>
  <si>
    <t>Виготовлення дефектних актів та проектно-кошторисної документації на відновлювальні роботи по житловим будинкам приватного сектору, які постраждали внаслідок вибуху на складах артилерійського озброєння сектору А 29.10.2015р.</t>
  </si>
  <si>
    <t>Керівник секретаріату (секретар) ________________________ Д.О.Романенко</t>
  </si>
  <si>
    <t>1).100203 (01ф)</t>
  </si>
  <si>
    <t>2). 240602 (07ф)</t>
  </si>
  <si>
    <t>3). 170703 (07ф)</t>
  </si>
  <si>
    <t>4). 170703 (01ф)</t>
  </si>
  <si>
    <t>5). 100202 (07ф)</t>
  </si>
  <si>
    <t>6). 100203 (07ф)</t>
  </si>
  <si>
    <t>7). 150101 (07ф)</t>
  </si>
  <si>
    <t>8). 010116 (01ф)</t>
  </si>
  <si>
    <t>9). 150101 (07ф)</t>
  </si>
  <si>
    <t>10). 070101 (07ф)</t>
  </si>
  <si>
    <t>до рішення позачергової 3 сесії (7 скликання) "Про внесення змін до бюджету Сватівської міської ради на 2016р"№ 3/____ від 14.04.2016р</t>
  </si>
  <si>
    <t>до рішення позачергової 3 сесії (7 скликання) "Про внесення змін до бюджету Сватівської міської ради на 2016р" № 3/__ від 14.04.2016р</t>
  </si>
  <si>
    <t>Д.О.Романенко</t>
  </si>
  <si>
    <t>Капітальний ремонт житлового фонду місцевих органів влади</t>
  </si>
  <si>
    <t xml:space="preserve">Капітальний ремонт квартир </t>
  </si>
  <si>
    <t>11) 100102 (07ф)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</si>
</sst>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4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color rgb="FF00000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name val="Book Antiqua"/>
      <family val="1"/>
      <charset val="204"/>
    </font>
    <font>
      <sz val="10"/>
      <name val="Book Antiqua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87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2" xfId="8" applyFont="1" applyBorder="1" applyAlignment="1">
      <alignment vertical="center" wrapText="1"/>
    </xf>
    <xf numFmtId="0" fontId="0" fillId="0" borderId="2" xfId="0" applyBorder="1"/>
    <xf numFmtId="0" fontId="0" fillId="0" borderId="2" xfId="0" applyFill="1" applyBorder="1"/>
    <xf numFmtId="164" fontId="10" fillId="3" borderId="2" xfId="0" applyNumberFormat="1" applyFont="1" applyFill="1" applyBorder="1" applyAlignment="1">
      <alignment vertical="center" wrapText="1"/>
    </xf>
    <xf numFmtId="164" fontId="31" fillId="3" borderId="2" xfId="0" applyNumberFormat="1" applyFont="1" applyFill="1" applyBorder="1" applyAlignment="1">
      <alignment vertical="center" wrapText="1"/>
    </xf>
    <xf numFmtId="164" fontId="40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0" fillId="0" borderId="5" xfId="0" applyBorder="1"/>
    <xf numFmtId="0" fontId="47" fillId="0" borderId="2" xfId="0" applyFont="1" applyBorder="1" applyAlignment="1">
      <alignment vertical="top" wrapText="1"/>
    </xf>
    <xf numFmtId="0" fontId="48" fillId="0" borderId="2" xfId="0" applyFont="1" applyBorder="1" applyAlignment="1">
      <alignment wrapText="1"/>
    </xf>
    <xf numFmtId="0" fontId="42" fillId="0" borderId="0" xfId="0" applyFont="1"/>
    <xf numFmtId="0" fontId="46" fillId="0" borderId="2" xfId="0" applyFont="1" applyBorder="1"/>
    <xf numFmtId="0" fontId="46" fillId="0" borderId="0" xfId="0" applyFont="1"/>
    <xf numFmtId="0" fontId="16" fillId="0" borderId="2" xfId="0" applyFont="1" applyBorder="1" applyAlignment="1">
      <alignment vertical="top" wrapText="1"/>
    </xf>
    <xf numFmtId="164" fontId="40" fillId="4" borderId="2" xfId="0" applyNumberFormat="1" applyFont="1" applyFill="1" applyBorder="1" applyAlignment="1">
      <alignment vertical="center" wrapText="1"/>
    </xf>
    <xf numFmtId="164" fontId="41" fillId="4" borderId="2" xfId="0" applyNumberFormat="1" applyFont="1" applyFill="1" applyBorder="1" applyAlignment="1">
      <alignment vertical="center" wrapText="1"/>
    </xf>
    <xf numFmtId="164" fontId="6" fillId="4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2" fontId="40" fillId="0" borderId="2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164" fontId="49" fillId="3" borderId="2" xfId="0" applyNumberFormat="1" applyFont="1" applyFill="1" applyBorder="1" applyAlignment="1">
      <alignment vertical="center" wrapText="1"/>
    </xf>
    <xf numFmtId="164" fontId="50" fillId="3" borderId="2" xfId="0" applyNumberFormat="1" applyFont="1" applyFill="1" applyBorder="1" applyAlignment="1">
      <alignment vertical="center" wrapText="1"/>
    </xf>
    <xf numFmtId="164" fontId="51" fillId="3" borderId="2" xfId="0" applyNumberFormat="1" applyFont="1" applyFill="1" applyBorder="1" applyAlignment="1">
      <alignment vertical="center" wrapText="1"/>
    </xf>
    <xf numFmtId="164" fontId="51" fillId="0" borderId="2" xfId="0" applyNumberFormat="1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 refreshError="1">
        <row r="20">
          <cell r="C20">
            <v>58100</v>
          </cell>
        </row>
        <row r="44">
          <cell r="C44">
            <v>0</v>
          </cell>
        </row>
        <row r="66">
          <cell r="C66">
            <v>0</v>
          </cell>
          <cell r="D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51" workbookViewId="0">
      <selection activeCell="I11" sqref="I11"/>
    </sheetView>
  </sheetViews>
  <sheetFormatPr defaultRowHeight="15" x14ac:dyDescent="0.2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</cols>
  <sheetData>
    <row r="1" spans="1:6" x14ac:dyDescent="0.25">
      <c r="A1" s="15"/>
      <c r="B1" s="15"/>
      <c r="C1" s="147" t="s">
        <v>0</v>
      </c>
      <c r="D1" s="147"/>
      <c r="E1" s="147"/>
      <c r="F1" s="147"/>
    </row>
    <row r="2" spans="1:6" ht="42" customHeight="1" x14ac:dyDescent="0.25">
      <c r="A2" s="15"/>
      <c r="B2" s="15"/>
      <c r="C2" s="148" t="s">
        <v>312</v>
      </c>
      <c r="D2" s="148"/>
      <c r="E2" s="148"/>
      <c r="F2" s="148"/>
    </row>
    <row r="3" spans="1:6" x14ac:dyDescent="0.25">
      <c r="A3" s="149" t="s">
        <v>30</v>
      </c>
      <c r="B3" s="149"/>
      <c r="C3" s="149"/>
      <c r="D3" s="149"/>
      <c r="E3" s="149"/>
      <c r="F3" s="149"/>
    </row>
    <row r="4" spans="1:6" x14ac:dyDescent="0.25">
      <c r="A4" s="149" t="s">
        <v>287</v>
      </c>
      <c r="B4" s="149"/>
      <c r="C4" s="149"/>
      <c r="D4" s="149"/>
      <c r="E4" s="149"/>
      <c r="F4" s="149"/>
    </row>
    <row r="5" spans="1:6" x14ac:dyDescent="0.25">
      <c r="E5" s="150" t="s">
        <v>102</v>
      </c>
      <c r="F5" s="150"/>
    </row>
    <row r="6" spans="1:6" x14ac:dyDescent="0.25">
      <c r="A6" s="152" t="s">
        <v>1</v>
      </c>
      <c r="B6" s="152" t="s">
        <v>2</v>
      </c>
      <c r="C6" s="152" t="s">
        <v>33</v>
      </c>
      <c r="D6" s="152" t="s">
        <v>3</v>
      </c>
      <c r="E6" s="154" t="s">
        <v>4</v>
      </c>
      <c r="F6" s="155"/>
    </row>
    <row r="7" spans="1:6" ht="38.25" x14ac:dyDescent="0.25">
      <c r="A7" s="153"/>
      <c r="B7" s="153"/>
      <c r="C7" s="153"/>
      <c r="D7" s="153"/>
      <c r="E7" s="46" t="s">
        <v>33</v>
      </c>
      <c r="F7" s="46" t="s">
        <v>103</v>
      </c>
    </row>
    <row r="8" spans="1:6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</row>
    <row r="9" spans="1:6" x14ac:dyDescent="0.25">
      <c r="A9" s="3">
        <v>10000000</v>
      </c>
      <c r="B9" s="47" t="s">
        <v>5</v>
      </c>
      <c r="C9" s="16">
        <f>SUM(D9:E9)</f>
        <v>11398.2</v>
      </c>
      <c r="D9" s="16">
        <f>D10+D12+D14+D32</f>
        <v>11375</v>
      </c>
      <c r="E9" s="16">
        <f>E10+E12+E14+E32</f>
        <v>23.2</v>
      </c>
      <c r="F9" s="16">
        <f>F10+F12+F14+F32</f>
        <v>0</v>
      </c>
    </row>
    <row r="10" spans="1:6" ht="15.75" x14ac:dyDescent="0.3">
      <c r="A10" s="48">
        <v>11020000</v>
      </c>
      <c r="B10" s="49" t="s">
        <v>104</v>
      </c>
      <c r="C10" s="18">
        <f>SUM(D10:E10)</f>
        <v>20</v>
      </c>
      <c r="D10" s="67">
        <f>D11</f>
        <v>20</v>
      </c>
      <c r="E10" s="67">
        <f>E11</f>
        <v>0</v>
      </c>
      <c r="F10" s="67">
        <f>F11</f>
        <v>0</v>
      </c>
    </row>
    <row r="11" spans="1:6" ht="25.5" x14ac:dyDescent="0.25">
      <c r="A11" s="50">
        <v>11020200</v>
      </c>
      <c r="B11" s="50" t="s">
        <v>6</v>
      </c>
      <c r="C11" s="18">
        <f>SUM(D11:E11)</f>
        <v>20</v>
      </c>
      <c r="D11" s="18">
        <v>20</v>
      </c>
      <c r="E11" s="18"/>
      <c r="F11" s="18"/>
    </row>
    <row r="12" spans="1:6" x14ac:dyDescent="0.25">
      <c r="A12" s="54">
        <v>14000000</v>
      </c>
      <c r="B12" s="51" t="s">
        <v>105</v>
      </c>
      <c r="C12" s="16">
        <f t="shared" ref="C12:C64" si="0">SUM(D12:E12)</f>
        <v>1471.2</v>
      </c>
      <c r="D12" s="16">
        <f>D13</f>
        <v>1471.2</v>
      </c>
      <c r="E12" s="16">
        <f>E13</f>
        <v>0</v>
      </c>
      <c r="F12" s="16">
        <f>F13</f>
        <v>0</v>
      </c>
    </row>
    <row r="13" spans="1:6" ht="25.5" x14ac:dyDescent="0.25">
      <c r="A13" s="55">
        <v>14040000</v>
      </c>
      <c r="B13" s="53" t="s">
        <v>106</v>
      </c>
      <c r="C13" s="18">
        <f t="shared" si="0"/>
        <v>1471.2</v>
      </c>
      <c r="D13" s="18">
        <v>1471.2</v>
      </c>
      <c r="E13" s="18"/>
      <c r="F13" s="18"/>
    </row>
    <row r="14" spans="1:6" x14ac:dyDescent="0.25">
      <c r="A14" s="25">
        <v>18000000</v>
      </c>
      <c r="B14" s="51" t="s">
        <v>107</v>
      </c>
      <c r="C14" s="16">
        <f t="shared" si="0"/>
        <v>9883.7999999999993</v>
      </c>
      <c r="D14" s="16">
        <f>D15+D26+D28</f>
        <v>9883.7999999999993</v>
      </c>
      <c r="E14" s="16">
        <f>E15+E26+E28</f>
        <v>0</v>
      </c>
      <c r="F14" s="16">
        <f>F15+F26+F28</f>
        <v>0</v>
      </c>
    </row>
    <row r="15" spans="1:6" x14ac:dyDescent="0.25">
      <c r="A15" s="12">
        <v>18010000</v>
      </c>
      <c r="B15" s="53" t="s">
        <v>108</v>
      </c>
      <c r="C15" s="18">
        <f t="shared" si="0"/>
        <v>6502.4</v>
      </c>
      <c r="D15" s="18">
        <f>SUM(D16:D25)</f>
        <v>6502.4</v>
      </c>
      <c r="E15" s="18">
        <f>SUM(E16:E25)</f>
        <v>0</v>
      </c>
      <c r="F15" s="18">
        <f>SUM(F16:F25)</f>
        <v>0</v>
      </c>
    </row>
    <row r="16" spans="1:6" ht="38.25" x14ac:dyDescent="0.25">
      <c r="A16" s="12">
        <v>18010100</v>
      </c>
      <c r="B16" s="53" t="s">
        <v>109</v>
      </c>
      <c r="C16" s="18">
        <f t="shared" si="0"/>
        <v>6</v>
      </c>
      <c r="D16" s="18">
        <v>6</v>
      </c>
      <c r="E16" s="18"/>
      <c r="F16" s="18"/>
    </row>
    <row r="17" spans="1:6" ht="38.25" x14ac:dyDescent="0.25">
      <c r="A17" s="12">
        <v>18010200</v>
      </c>
      <c r="B17" s="53" t="s">
        <v>110</v>
      </c>
      <c r="C17" s="18">
        <f t="shared" si="0"/>
        <v>3</v>
      </c>
      <c r="D17" s="18">
        <v>3</v>
      </c>
      <c r="E17" s="18"/>
      <c r="F17" s="18"/>
    </row>
    <row r="18" spans="1:6" ht="38.25" hidden="1" x14ac:dyDescent="0.25">
      <c r="A18" s="12">
        <v>18010300</v>
      </c>
      <c r="B18" s="53" t="s">
        <v>111</v>
      </c>
      <c r="C18" s="18">
        <f t="shared" si="0"/>
        <v>0</v>
      </c>
      <c r="D18" s="18"/>
      <c r="E18" s="18"/>
      <c r="F18" s="18"/>
    </row>
    <row r="19" spans="1:6" ht="38.25" x14ac:dyDescent="0.25">
      <c r="A19" s="56">
        <v>18010400</v>
      </c>
      <c r="B19" s="53" t="s">
        <v>112</v>
      </c>
      <c r="C19" s="18">
        <f t="shared" si="0"/>
        <v>336</v>
      </c>
      <c r="D19" s="18">
        <v>336</v>
      </c>
      <c r="E19" s="18"/>
      <c r="F19" s="18"/>
    </row>
    <row r="20" spans="1:6" x14ac:dyDescent="0.25">
      <c r="A20" s="56">
        <v>18010500</v>
      </c>
      <c r="B20" s="53" t="s">
        <v>7</v>
      </c>
      <c r="C20" s="18">
        <f t="shared" si="0"/>
        <v>1174.8</v>
      </c>
      <c r="D20" s="18">
        <v>1174.8</v>
      </c>
      <c r="E20" s="18"/>
      <c r="F20" s="18"/>
    </row>
    <row r="21" spans="1:6" x14ac:dyDescent="0.25">
      <c r="A21" s="56">
        <v>18010600</v>
      </c>
      <c r="B21" s="53" t="s">
        <v>8</v>
      </c>
      <c r="C21" s="18">
        <f t="shared" si="0"/>
        <v>3528.6</v>
      </c>
      <c r="D21" s="18">
        <v>3528.6</v>
      </c>
      <c r="E21" s="18"/>
      <c r="F21" s="18"/>
    </row>
    <row r="22" spans="1:6" x14ac:dyDescent="0.25">
      <c r="A22" s="56">
        <v>18010700</v>
      </c>
      <c r="B22" s="53" t="s">
        <v>9</v>
      </c>
      <c r="C22" s="18">
        <f t="shared" si="0"/>
        <v>299.27999999999997</v>
      </c>
      <c r="D22" s="18">
        <v>299.27999999999997</v>
      </c>
      <c r="E22" s="18"/>
      <c r="F22" s="18"/>
    </row>
    <row r="23" spans="1:6" x14ac:dyDescent="0.25">
      <c r="A23" s="56">
        <v>18010900</v>
      </c>
      <c r="B23" s="56" t="s">
        <v>10</v>
      </c>
      <c r="C23" s="18">
        <f t="shared" si="0"/>
        <v>954.72</v>
      </c>
      <c r="D23" s="18">
        <v>954.72</v>
      </c>
      <c r="E23" s="18"/>
      <c r="F23" s="18"/>
    </row>
    <row r="24" spans="1:6" x14ac:dyDescent="0.25">
      <c r="A24" s="31">
        <v>18011000</v>
      </c>
      <c r="B24" s="53" t="s">
        <v>113</v>
      </c>
      <c r="C24" s="18">
        <f t="shared" si="0"/>
        <v>200</v>
      </c>
      <c r="D24" s="18">
        <v>200</v>
      </c>
      <c r="E24" s="21"/>
      <c r="F24" s="21"/>
    </row>
    <row r="25" spans="1:6" hidden="1" x14ac:dyDescent="0.25">
      <c r="A25" s="31">
        <v>18011100</v>
      </c>
      <c r="B25" s="53" t="s">
        <v>114</v>
      </c>
      <c r="C25" s="18">
        <f t="shared" si="0"/>
        <v>0</v>
      </c>
      <c r="D25" s="18">
        <f>'[1]Доходи рік'!$C44/1000</f>
        <v>0</v>
      </c>
      <c r="E25" s="100"/>
      <c r="F25" s="21"/>
    </row>
    <row r="26" spans="1:6" x14ac:dyDescent="0.25">
      <c r="A26" s="57">
        <v>18030000</v>
      </c>
      <c r="B26" s="52" t="s">
        <v>115</v>
      </c>
      <c r="C26" s="16">
        <f t="shared" si="0"/>
        <v>1</v>
      </c>
      <c r="D26" s="69">
        <f>D27</f>
        <v>1</v>
      </c>
      <c r="E26" s="69">
        <f>E27</f>
        <v>0</v>
      </c>
      <c r="F26" s="69">
        <f>F27</f>
        <v>0</v>
      </c>
    </row>
    <row r="27" spans="1:6" x14ac:dyDescent="0.25">
      <c r="A27" s="31">
        <v>18030100</v>
      </c>
      <c r="B27" s="31" t="s">
        <v>11</v>
      </c>
      <c r="C27" s="18">
        <f t="shared" si="0"/>
        <v>1</v>
      </c>
      <c r="D27" s="18">
        <v>1</v>
      </c>
      <c r="E27" s="18"/>
      <c r="F27" s="18"/>
    </row>
    <row r="28" spans="1:6" x14ac:dyDescent="0.25">
      <c r="A28" s="26">
        <v>18050000</v>
      </c>
      <c r="B28" s="26" t="s">
        <v>12</v>
      </c>
      <c r="C28" s="16">
        <f t="shared" si="0"/>
        <v>3380.4</v>
      </c>
      <c r="D28" s="16">
        <f>SUM(D29:D31)</f>
        <v>3380.4</v>
      </c>
      <c r="E28" s="16">
        <f>SUM(E29:E31)</f>
        <v>0</v>
      </c>
      <c r="F28" s="16">
        <f>SUM(F29:F31)</f>
        <v>0</v>
      </c>
    </row>
    <row r="29" spans="1:6" x14ac:dyDescent="0.25">
      <c r="A29" s="12">
        <v>18050300</v>
      </c>
      <c r="B29" s="12" t="s">
        <v>13</v>
      </c>
      <c r="C29" s="18">
        <f t="shared" si="0"/>
        <v>304.8</v>
      </c>
      <c r="D29" s="18">
        <v>304.8</v>
      </c>
      <c r="E29" s="18"/>
      <c r="F29" s="18"/>
    </row>
    <row r="30" spans="1:6" x14ac:dyDescent="0.25">
      <c r="A30" s="12">
        <v>18050400</v>
      </c>
      <c r="B30" s="12" t="s">
        <v>14</v>
      </c>
      <c r="C30" s="18">
        <f t="shared" si="0"/>
        <v>2412</v>
      </c>
      <c r="D30" s="18">
        <v>2412</v>
      </c>
      <c r="E30" s="18"/>
      <c r="F30" s="18"/>
    </row>
    <row r="31" spans="1:6" ht="51" x14ac:dyDescent="0.25">
      <c r="A31" s="12">
        <v>18050500</v>
      </c>
      <c r="B31" s="53" t="s">
        <v>116</v>
      </c>
      <c r="C31" s="18">
        <f t="shared" si="0"/>
        <v>663.6</v>
      </c>
      <c r="D31" s="18">
        <v>663.6</v>
      </c>
      <c r="E31" s="18"/>
      <c r="F31" s="18"/>
    </row>
    <row r="32" spans="1:6" x14ac:dyDescent="0.25">
      <c r="A32" s="25">
        <v>19000000</v>
      </c>
      <c r="B32" s="25" t="s">
        <v>117</v>
      </c>
      <c r="C32" s="16">
        <f t="shared" si="0"/>
        <v>23.2</v>
      </c>
      <c r="D32" s="16">
        <f>D33</f>
        <v>0</v>
      </c>
      <c r="E32" s="16">
        <f>E33</f>
        <v>23.2</v>
      </c>
      <c r="F32" s="16">
        <f>F33</f>
        <v>0</v>
      </c>
    </row>
    <row r="33" spans="1:6" x14ac:dyDescent="0.25">
      <c r="A33" s="26">
        <v>19010000</v>
      </c>
      <c r="B33" s="26" t="s">
        <v>15</v>
      </c>
      <c r="C33" s="16">
        <f t="shared" si="0"/>
        <v>23.2</v>
      </c>
      <c r="D33" s="16">
        <f>SUM(D34:D36)</f>
        <v>0</v>
      </c>
      <c r="E33" s="16">
        <f>SUM(E34:E36)</f>
        <v>23.2</v>
      </c>
      <c r="F33" s="16">
        <f>SUM(F34:F36)</f>
        <v>0</v>
      </c>
    </row>
    <row r="34" spans="1:6" ht="25.5" x14ac:dyDescent="0.25">
      <c r="A34" s="12">
        <v>19010100</v>
      </c>
      <c r="B34" s="12" t="s">
        <v>16</v>
      </c>
      <c r="C34" s="18">
        <f t="shared" si="0"/>
        <v>18</v>
      </c>
      <c r="D34" s="18"/>
      <c r="E34" s="18">
        <v>18</v>
      </c>
      <c r="F34" s="18"/>
    </row>
    <row r="35" spans="1:6" ht="25.5" hidden="1" x14ac:dyDescent="0.25">
      <c r="A35" s="12">
        <v>19010200</v>
      </c>
      <c r="B35" s="12" t="s">
        <v>17</v>
      </c>
      <c r="C35" s="18">
        <f t="shared" si="0"/>
        <v>0</v>
      </c>
      <c r="D35" s="18"/>
      <c r="E35" s="18"/>
      <c r="F35" s="18"/>
    </row>
    <row r="36" spans="1:6" ht="38.25" x14ac:dyDescent="0.25">
      <c r="A36" s="12">
        <v>19010300</v>
      </c>
      <c r="B36" s="12" t="s">
        <v>118</v>
      </c>
      <c r="C36" s="18">
        <f t="shared" si="0"/>
        <v>5.2</v>
      </c>
      <c r="D36" s="18"/>
      <c r="E36" s="18">
        <v>5.2</v>
      </c>
      <c r="F36" s="18"/>
    </row>
    <row r="37" spans="1:6" x14ac:dyDescent="0.25">
      <c r="A37" s="58">
        <v>20000000</v>
      </c>
      <c r="B37" s="59" t="s">
        <v>18</v>
      </c>
      <c r="C37" s="16">
        <f>SUM(D37:E37)</f>
        <v>1919.2280000000001</v>
      </c>
      <c r="D37" s="16">
        <f>D38+D44+D47+D51+D42</f>
        <v>447.6</v>
      </c>
      <c r="E37" s="16">
        <f>E38+E44+E47+E51+E49</f>
        <v>1471.6279999999999</v>
      </c>
      <c r="F37" s="16">
        <f>F38+F44+F47+F51+F49</f>
        <v>0</v>
      </c>
    </row>
    <row r="38" spans="1:6" x14ac:dyDescent="0.25">
      <c r="A38" s="60">
        <v>21000000</v>
      </c>
      <c r="B38" s="61" t="s">
        <v>119</v>
      </c>
      <c r="C38" s="16">
        <f t="shared" si="0"/>
        <v>13.2</v>
      </c>
      <c r="D38" s="16">
        <f>D39+D41</f>
        <v>13.2</v>
      </c>
      <c r="E38" s="16">
        <f>E39+E41</f>
        <v>0</v>
      </c>
      <c r="F38" s="16">
        <f>F39+F41</f>
        <v>0</v>
      </c>
    </row>
    <row r="39" spans="1:6" ht="81" x14ac:dyDescent="0.25">
      <c r="A39" s="60">
        <v>21010000</v>
      </c>
      <c r="B39" s="51" t="s">
        <v>120</v>
      </c>
      <c r="C39" s="16">
        <f t="shared" si="0"/>
        <v>6</v>
      </c>
      <c r="D39" s="16">
        <f>D40</f>
        <v>6</v>
      </c>
      <c r="E39" s="16">
        <f>E40</f>
        <v>0</v>
      </c>
      <c r="F39" s="16">
        <f>F40</f>
        <v>0</v>
      </c>
    </row>
    <row r="40" spans="1:6" ht="38.25" x14ac:dyDescent="0.25">
      <c r="A40" s="32">
        <v>21010300</v>
      </c>
      <c r="B40" s="62" t="s">
        <v>121</v>
      </c>
      <c r="C40" s="18">
        <f t="shared" si="0"/>
        <v>6</v>
      </c>
      <c r="D40" s="18">
        <v>6</v>
      </c>
      <c r="E40" s="18"/>
      <c r="F40" s="18"/>
    </row>
    <row r="41" spans="1:6" x14ac:dyDescent="0.25">
      <c r="A41" s="6">
        <v>21081100</v>
      </c>
      <c r="B41" s="6" t="s">
        <v>19</v>
      </c>
      <c r="C41" s="17">
        <f t="shared" si="0"/>
        <v>7.2</v>
      </c>
      <c r="D41" s="17">
        <v>7.2</v>
      </c>
      <c r="E41" s="16"/>
      <c r="F41" s="16"/>
    </row>
    <row r="42" spans="1:6" s="1" customFormat="1" x14ac:dyDescent="0.25">
      <c r="A42" s="6">
        <v>22010000</v>
      </c>
      <c r="B42" s="6" t="s">
        <v>205</v>
      </c>
      <c r="C42" s="17">
        <f>C43</f>
        <v>280.8</v>
      </c>
      <c r="D42" s="17">
        <f>D43</f>
        <v>280.8</v>
      </c>
      <c r="E42" s="16"/>
      <c r="F42" s="16"/>
    </row>
    <row r="43" spans="1:6" s="68" customFormat="1" x14ac:dyDescent="0.25">
      <c r="A43" s="106">
        <v>22012500</v>
      </c>
      <c r="B43" s="106" t="s">
        <v>206</v>
      </c>
      <c r="C43" s="18">
        <f>D43</f>
        <v>280.8</v>
      </c>
      <c r="D43" s="18">
        <v>280.8</v>
      </c>
      <c r="E43" s="18"/>
      <c r="F43" s="18"/>
    </row>
    <row r="44" spans="1:6" x14ac:dyDescent="0.25">
      <c r="A44" s="63">
        <v>22090000</v>
      </c>
      <c r="B44" s="63" t="s">
        <v>20</v>
      </c>
      <c r="C44" s="16">
        <f t="shared" si="0"/>
        <v>141.6</v>
      </c>
      <c r="D44" s="16">
        <f>SUM(D45:D46)</f>
        <v>141.6</v>
      </c>
      <c r="E44" s="16">
        <f>SUM(E45:E46)</f>
        <v>0</v>
      </c>
      <c r="F44" s="16">
        <f>SUM(F45:F46)</f>
        <v>0</v>
      </c>
    </row>
    <row r="45" spans="1:6" ht="38.25" x14ac:dyDescent="0.25">
      <c r="A45" s="43">
        <v>22090100</v>
      </c>
      <c r="B45" s="43" t="s">
        <v>21</v>
      </c>
      <c r="C45" s="18">
        <f t="shared" si="0"/>
        <v>128.4</v>
      </c>
      <c r="D45" s="18">
        <v>128.4</v>
      </c>
      <c r="E45" s="18"/>
      <c r="F45" s="18"/>
    </row>
    <row r="46" spans="1:6" ht="38.25" x14ac:dyDescent="0.25">
      <c r="A46" s="43">
        <v>22090400</v>
      </c>
      <c r="B46" s="43" t="s">
        <v>22</v>
      </c>
      <c r="C46" s="18">
        <f t="shared" si="0"/>
        <v>13.2</v>
      </c>
      <c r="D46" s="18">
        <v>13.2</v>
      </c>
      <c r="E46" s="18"/>
      <c r="F46" s="18"/>
    </row>
    <row r="47" spans="1:6" x14ac:dyDescent="0.25">
      <c r="A47" s="63">
        <v>24060000</v>
      </c>
      <c r="B47" s="63" t="s">
        <v>122</v>
      </c>
      <c r="C47" s="16">
        <f t="shared" si="0"/>
        <v>12</v>
      </c>
      <c r="D47" s="16">
        <f>D48+D50</f>
        <v>12</v>
      </c>
      <c r="E47" s="16">
        <f>E48+E50</f>
        <v>0</v>
      </c>
      <c r="F47" s="16">
        <f>F48+F50</f>
        <v>0</v>
      </c>
    </row>
    <row r="48" spans="1:6" x14ac:dyDescent="0.25">
      <c r="A48" s="64">
        <v>24060300</v>
      </c>
      <c r="B48" s="64" t="s">
        <v>23</v>
      </c>
      <c r="C48" s="17">
        <f t="shared" si="0"/>
        <v>12</v>
      </c>
      <c r="D48" s="17">
        <v>12</v>
      </c>
      <c r="E48" s="16"/>
      <c r="F48" s="16"/>
    </row>
    <row r="49" spans="1:6" s="1" customFormat="1" ht="25.5" hidden="1" x14ac:dyDescent="0.25">
      <c r="A49" s="64">
        <v>24170000</v>
      </c>
      <c r="B49" s="64" t="s">
        <v>269</v>
      </c>
      <c r="C49" s="17">
        <f t="shared" si="0"/>
        <v>0</v>
      </c>
      <c r="D49" s="17"/>
      <c r="E49" s="16"/>
      <c r="F49" s="16"/>
    </row>
    <row r="50" spans="1:6" ht="38.25" hidden="1" x14ac:dyDescent="0.25">
      <c r="A50" s="32">
        <v>24062100</v>
      </c>
      <c r="B50" s="12" t="s">
        <v>92</v>
      </c>
      <c r="C50" s="17">
        <f t="shared" si="0"/>
        <v>0</v>
      </c>
      <c r="D50" s="18">
        <f>'[1]Доходи рік'!C66/1000</f>
        <v>0</v>
      </c>
      <c r="E50" s="18">
        <f>'[1]Доходи рік'!D66/1000</f>
        <v>0</v>
      </c>
      <c r="F50" s="18"/>
    </row>
    <row r="51" spans="1:6" x14ac:dyDescent="0.25">
      <c r="A51" s="25">
        <v>25000000</v>
      </c>
      <c r="B51" s="25" t="s">
        <v>24</v>
      </c>
      <c r="C51" s="16">
        <f t="shared" si="0"/>
        <v>1471.6279999999999</v>
      </c>
      <c r="D51" s="17">
        <f>D52+D57</f>
        <v>0</v>
      </c>
      <c r="E51" s="17">
        <f>E52+E57</f>
        <v>1471.6279999999999</v>
      </c>
      <c r="F51" s="17">
        <f>F52+F57</f>
        <v>0</v>
      </c>
    </row>
    <row r="52" spans="1:6" ht="25.5" x14ac:dyDescent="0.25">
      <c r="A52" s="26">
        <v>25010000</v>
      </c>
      <c r="B52" s="65" t="s">
        <v>25</v>
      </c>
      <c r="C52" s="16">
        <f t="shared" si="0"/>
        <v>1243.6499999999999</v>
      </c>
      <c r="D52" s="16">
        <f>SUM(D53:D54)</f>
        <v>0</v>
      </c>
      <c r="E52" s="16">
        <f>SUM(E53:E56)</f>
        <v>1243.6499999999999</v>
      </c>
      <c r="F52" s="16">
        <f>SUM(F53:F54)</f>
        <v>0</v>
      </c>
    </row>
    <row r="53" spans="1:6" ht="25.5" x14ac:dyDescent="0.25">
      <c r="A53" s="12">
        <v>25010100</v>
      </c>
      <c r="B53" s="66" t="s">
        <v>26</v>
      </c>
      <c r="C53" s="18">
        <f t="shared" si="0"/>
        <v>1172.55</v>
      </c>
      <c r="D53" s="18"/>
      <c r="E53" s="18">
        <v>1172.55</v>
      </c>
      <c r="F53" s="18"/>
    </row>
    <row r="54" spans="1:6" ht="25.5" x14ac:dyDescent="0.25">
      <c r="A54" s="12">
        <v>25010200</v>
      </c>
      <c r="B54" s="66" t="s">
        <v>27</v>
      </c>
      <c r="C54" s="18">
        <f t="shared" si="0"/>
        <v>71.099999999999994</v>
      </c>
      <c r="D54" s="18"/>
      <c r="E54" s="18">
        <v>71.099999999999994</v>
      </c>
      <c r="F54" s="18"/>
    </row>
    <row r="55" spans="1:6" s="1" customFormat="1" hidden="1" x14ac:dyDescent="0.25">
      <c r="A55" s="12">
        <v>25010300</v>
      </c>
      <c r="B55" s="126" t="s">
        <v>281</v>
      </c>
      <c r="C55" s="18">
        <f t="shared" si="0"/>
        <v>0</v>
      </c>
      <c r="D55" s="18"/>
      <c r="E55" s="18"/>
      <c r="F55" s="18"/>
    </row>
    <row r="56" spans="1:6" s="1" customFormat="1" ht="13.5" hidden="1" customHeight="1" x14ac:dyDescent="0.25">
      <c r="A56" s="12">
        <v>25010400</v>
      </c>
      <c r="B56" s="126" t="s">
        <v>282</v>
      </c>
      <c r="C56" s="18">
        <f t="shared" si="0"/>
        <v>0</v>
      </c>
      <c r="D56" s="18"/>
      <c r="E56" s="18"/>
      <c r="F56" s="18"/>
    </row>
    <row r="57" spans="1:6" x14ac:dyDescent="0.25">
      <c r="A57" s="26">
        <v>25020000</v>
      </c>
      <c r="B57" s="65" t="s">
        <v>100</v>
      </c>
      <c r="C57" s="16">
        <f t="shared" si="0"/>
        <v>227.97800000000001</v>
      </c>
      <c r="D57" s="16">
        <f>SUM(D58:D59)</f>
        <v>0</v>
      </c>
      <c r="E57" s="16">
        <f>SUM(E58:E59)</f>
        <v>227.97800000000001</v>
      </c>
      <c r="F57" s="16">
        <f>SUM(F58:F59)</f>
        <v>0</v>
      </c>
    </row>
    <row r="58" spans="1:6" x14ac:dyDescent="0.25">
      <c r="A58" s="12">
        <v>25020100</v>
      </c>
      <c r="B58" s="66" t="s">
        <v>153</v>
      </c>
      <c r="C58" s="18">
        <f t="shared" si="0"/>
        <v>205.078</v>
      </c>
      <c r="D58" s="18"/>
      <c r="E58" s="18">
        <v>205.078</v>
      </c>
      <c r="F58" s="18"/>
    </row>
    <row r="59" spans="1:6" ht="38.25" x14ac:dyDescent="0.25">
      <c r="A59" s="12">
        <v>25020200</v>
      </c>
      <c r="B59" s="66" t="s">
        <v>101</v>
      </c>
      <c r="C59" s="18">
        <f t="shared" si="0"/>
        <v>22.9</v>
      </c>
      <c r="D59" s="18"/>
      <c r="E59" s="18">
        <v>22.9</v>
      </c>
      <c r="F59" s="18"/>
    </row>
    <row r="60" spans="1:6" s="128" customFormat="1" ht="15.75" x14ac:dyDescent="0.3">
      <c r="A60" s="25">
        <v>41020000</v>
      </c>
      <c r="B60" s="127" t="s">
        <v>284</v>
      </c>
      <c r="C60" s="16">
        <f t="shared" si="0"/>
        <v>0</v>
      </c>
      <c r="D60" s="16">
        <f>D61</f>
        <v>0</v>
      </c>
      <c r="E60" s="16">
        <f>E61</f>
        <v>0</v>
      </c>
      <c r="F60" s="16">
        <f>F61</f>
        <v>0</v>
      </c>
    </row>
    <row r="61" spans="1:6" s="1" customFormat="1" x14ac:dyDescent="0.25">
      <c r="A61" s="12">
        <v>41020900</v>
      </c>
      <c r="B61" s="66" t="s">
        <v>283</v>
      </c>
      <c r="C61" s="18">
        <f t="shared" si="0"/>
        <v>0</v>
      </c>
      <c r="D61" s="18"/>
      <c r="E61" s="18"/>
      <c r="F61" s="18"/>
    </row>
    <row r="62" spans="1:6" x14ac:dyDescent="0.25">
      <c r="A62" s="63">
        <v>41030000</v>
      </c>
      <c r="B62" s="63" t="s">
        <v>123</v>
      </c>
      <c r="C62" s="16">
        <f>SUM(D62:E62)</f>
        <v>6134.9</v>
      </c>
      <c r="D62" s="16">
        <f>D63+D64</f>
        <v>6134.9</v>
      </c>
      <c r="E62" s="16">
        <f>E63+E64</f>
        <v>0</v>
      </c>
      <c r="F62" s="16">
        <f>F63+F64</f>
        <v>0</v>
      </c>
    </row>
    <row r="63" spans="1:6" hidden="1" x14ac:dyDescent="0.25">
      <c r="A63" s="43">
        <v>41035000</v>
      </c>
      <c r="B63" s="43" t="s">
        <v>124</v>
      </c>
      <c r="C63" s="18">
        <f t="shared" si="0"/>
        <v>0</v>
      </c>
      <c r="D63" s="18"/>
      <c r="E63" s="18"/>
      <c r="F63" s="18"/>
    </row>
    <row r="64" spans="1:6" s="1" customFormat="1" ht="51" x14ac:dyDescent="0.25">
      <c r="A64" s="43">
        <v>41037003</v>
      </c>
      <c r="B64" s="66" t="s">
        <v>270</v>
      </c>
      <c r="C64" s="18">
        <f t="shared" si="0"/>
        <v>6134.9</v>
      </c>
      <c r="D64" s="18">
        <v>6134.9</v>
      </c>
      <c r="E64" s="18"/>
      <c r="F64" s="18"/>
    </row>
    <row r="65" spans="1:6" x14ac:dyDescent="0.25">
      <c r="A65" s="13"/>
      <c r="B65" s="25" t="s">
        <v>125</v>
      </c>
      <c r="C65" s="16">
        <f>SUM(D65:E65)</f>
        <v>19452.328000000001</v>
      </c>
      <c r="D65" s="16">
        <f>D9+D37+D62+D60</f>
        <v>17957.5</v>
      </c>
      <c r="E65" s="16">
        <f>E9+E37+E62+E60</f>
        <v>1494.828</v>
      </c>
      <c r="F65" s="16">
        <f>F9+F37+F62+F60</f>
        <v>0</v>
      </c>
    </row>
    <row r="66" spans="1:6" ht="22.5" x14ac:dyDescent="0.25">
      <c r="A66" s="87">
        <v>208400</v>
      </c>
      <c r="B66" s="88" t="s">
        <v>154</v>
      </c>
      <c r="C66" s="16">
        <f>SUM(D66:E66)</f>
        <v>0</v>
      </c>
      <c r="D66" s="18">
        <f>'додаток 2'!D34</f>
        <v>-3786.099999999999</v>
      </c>
      <c r="E66" s="18">
        <f>-D66</f>
        <v>3786.099999999999</v>
      </c>
      <c r="F66" s="16">
        <f>E66</f>
        <v>3786.099999999999</v>
      </c>
    </row>
    <row r="67" spans="1:6" x14ac:dyDescent="0.25">
      <c r="D67" s="68"/>
      <c r="E67" s="68"/>
      <c r="F67" s="68"/>
    </row>
    <row r="68" spans="1:6" ht="15.75" thickBot="1" x14ac:dyDescent="0.3">
      <c r="B68" s="2" t="s">
        <v>126</v>
      </c>
      <c r="C68" s="156"/>
      <c r="D68" s="156"/>
      <c r="E68" s="156" t="s">
        <v>313</v>
      </c>
      <c r="F68" s="156"/>
    </row>
    <row r="69" spans="1:6" x14ac:dyDescent="0.25">
      <c r="B69" s="11"/>
      <c r="C69" s="151" t="s">
        <v>150</v>
      </c>
      <c r="D69" s="151"/>
      <c r="E69" s="147" t="s">
        <v>28</v>
      </c>
      <c r="F69" s="147"/>
    </row>
  </sheetData>
  <mergeCells count="14">
    <mergeCell ref="C69:D69"/>
    <mergeCell ref="E69:F69"/>
    <mergeCell ref="A6:A7"/>
    <mergeCell ref="B6:B7"/>
    <mergeCell ref="C6:C7"/>
    <mergeCell ref="D6:D7"/>
    <mergeCell ref="E6:F6"/>
    <mergeCell ref="C68:D68"/>
    <mergeCell ref="E68:F68"/>
    <mergeCell ref="C1:F1"/>
    <mergeCell ref="C2:F2"/>
    <mergeCell ref="A3:F3"/>
    <mergeCell ref="A4:F4"/>
    <mergeCell ref="E5:F5"/>
  </mergeCells>
  <pageMargins left="0.31496062992125984" right="0" top="0.15748031496062992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C2" sqref="C2:F2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7" ht="13.5" customHeight="1" x14ac:dyDescent="0.25">
      <c r="C1" s="147" t="s">
        <v>81</v>
      </c>
      <c r="D1" s="147"/>
      <c r="E1" s="147"/>
      <c r="F1" s="147"/>
    </row>
    <row r="2" spans="1:7" ht="37.5" customHeight="1" x14ac:dyDescent="0.25">
      <c r="C2" s="148" t="s">
        <v>312</v>
      </c>
      <c r="D2" s="148"/>
      <c r="E2" s="148"/>
      <c r="F2" s="148"/>
      <c r="G2" s="90"/>
    </row>
    <row r="5" spans="1:7" ht="15" x14ac:dyDescent="0.25">
      <c r="A5" s="162" t="s">
        <v>131</v>
      </c>
      <c r="B5" s="162"/>
      <c r="C5" s="162"/>
      <c r="D5" s="162"/>
      <c r="E5" s="162"/>
      <c r="F5" s="162"/>
    </row>
    <row r="6" spans="1:7" ht="15" x14ac:dyDescent="0.25">
      <c r="A6" s="162" t="s">
        <v>287</v>
      </c>
      <c r="B6" s="162"/>
      <c r="C6" s="162"/>
      <c r="D6" s="162"/>
      <c r="E6" s="162"/>
      <c r="F6" s="162"/>
    </row>
    <row r="7" spans="1:7" x14ac:dyDescent="0.25">
      <c r="A7" s="163"/>
      <c r="B7" s="163"/>
      <c r="C7" s="163"/>
      <c r="D7" s="163"/>
      <c r="E7" s="163"/>
      <c r="F7" s="163"/>
    </row>
    <row r="8" spans="1:7" ht="3" customHeight="1" x14ac:dyDescent="0.25"/>
    <row r="9" spans="1:7" hidden="1" x14ac:dyDescent="0.25"/>
    <row r="10" spans="1:7" hidden="1" x14ac:dyDescent="0.25"/>
    <row r="11" spans="1:7" x14ac:dyDescent="0.25">
      <c r="E11" s="150" t="s">
        <v>132</v>
      </c>
      <c r="F11" s="150"/>
    </row>
    <row r="12" spans="1:7" ht="13.5" customHeight="1" x14ac:dyDescent="0.25">
      <c r="A12" s="160" t="s">
        <v>1</v>
      </c>
      <c r="B12" s="160" t="s">
        <v>133</v>
      </c>
      <c r="C12" s="160" t="s">
        <v>33</v>
      </c>
      <c r="D12" s="160" t="s">
        <v>3</v>
      </c>
      <c r="E12" s="158" t="s">
        <v>4</v>
      </c>
      <c r="F12" s="159"/>
    </row>
    <row r="13" spans="1:7" ht="40.5" x14ac:dyDescent="0.25">
      <c r="A13" s="161"/>
      <c r="B13" s="161"/>
      <c r="C13" s="161"/>
      <c r="D13" s="161"/>
      <c r="E13" s="70" t="s">
        <v>33</v>
      </c>
      <c r="F13" s="70" t="s">
        <v>127</v>
      </c>
    </row>
    <row r="14" spans="1:7" s="71" customFormat="1" ht="15.75" x14ac:dyDescent="0.25">
      <c r="A14" s="76"/>
      <c r="B14" s="77" t="s">
        <v>134</v>
      </c>
      <c r="C14" s="16">
        <f>C22</f>
        <v>2864.6800000000003</v>
      </c>
      <c r="D14" s="16">
        <f>D22</f>
        <v>-1049.619999999999</v>
      </c>
      <c r="E14" s="16">
        <f>E22</f>
        <v>3914.2999999999993</v>
      </c>
      <c r="F14" s="16">
        <f>F22</f>
        <v>3801.9999999999991</v>
      </c>
    </row>
    <row r="15" spans="1:7" s="71" customFormat="1" ht="28.5" hidden="1" x14ac:dyDescent="0.25">
      <c r="A15" s="78">
        <v>400000</v>
      </c>
      <c r="B15" s="79" t="s">
        <v>135</v>
      </c>
      <c r="C15" s="16">
        <f>C16</f>
        <v>0</v>
      </c>
      <c r="D15" s="10">
        <f>D16</f>
        <v>0</v>
      </c>
      <c r="E15" s="10">
        <f>E16</f>
        <v>0</v>
      </c>
      <c r="F15" s="10">
        <f>F16</f>
        <v>0</v>
      </c>
    </row>
    <row r="16" spans="1:7" ht="15" hidden="1" x14ac:dyDescent="0.25">
      <c r="A16" s="80">
        <v>401000</v>
      </c>
      <c r="B16" s="81" t="s">
        <v>136</v>
      </c>
      <c r="C16" s="18"/>
      <c r="D16" s="70"/>
      <c r="E16" s="70"/>
      <c r="F16" s="70"/>
    </row>
    <row r="17" spans="1:6" s="71" customFormat="1" ht="15" hidden="1" x14ac:dyDescent="0.25">
      <c r="A17" s="82">
        <v>401100</v>
      </c>
      <c r="B17" s="83" t="s">
        <v>137</v>
      </c>
      <c r="C17" s="16"/>
      <c r="D17" s="10"/>
      <c r="E17" s="10"/>
      <c r="F17" s="10"/>
    </row>
    <row r="18" spans="1:6" ht="15" hidden="1" x14ac:dyDescent="0.25">
      <c r="A18" s="82">
        <v>401200</v>
      </c>
      <c r="B18" s="83" t="s">
        <v>138</v>
      </c>
      <c r="C18" s="18"/>
      <c r="D18" s="70"/>
      <c r="E18" s="70"/>
      <c r="F18" s="70"/>
    </row>
    <row r="19" spans="1:6" s="71" customFormat="1" ht="15" hidden="1" customHeight="1" x14ac:dyDescent="0.25">
      <c r="A19" s="80">
        <v>402000</v>
      </c>
      <c r="B19" s="81" t="s">
        <v>139</v>
      </c>
      <c r="C19" s="16"/>
      <c r="D19" s="10"/>
      <c r="E19" s="10"/>
      <c r="F19" s="10"/>
    </row>
    <row r="20" spans="1:6" s="71" customFormat="1" ht="15" hidden="1" x14ac:dyDescent="0.25">
      <c r="A20" s="82">
        <v>402100</v>
      </c>
      <c r="B20" s="83" t="s">
        <v>140</v>
      </c>
      <c r="C20" s="16"/>
      <c r="D20" s="10"/>
      <c r="E20" s="10"/>
      <c r="F20" s="10"/>
    </row>
    <row r="21" spans="1:6" s="73" customFormat="1" ht="15" hidden="1" x14ac:dyDescent="0.25">
      <c r="A21" s="82">
        <v>402200</v>
      </c>
      <c r="B21" s="83" t="s">
        <v>141</v>
      </c>
      <c r="C21" s="67"/>
      <c r="D21" s="72"/>
      <c r="E21" s="72"/>
      <c r="F21" s="72"/>
    </row>
    <row r="22" spans="1:6" s="99" customFormat="1" ht="14.25" x14ac:dyDescent="0.25">
      <c r="A22" s="78">
        <v>200000</v>
      </c>
      <c r="B22" s="79" t="s">
        <v>187</v>
      </c>
      <c r="C22" s="18">
        <f>D22+E22</f>
        <v>2864.6800000000003</v>
      </c>
      <c r="D22" s="17">
        <f>D25</f>
        <v>-1049.619999999999</v>
      </c>
      <c r="E22" s="17">
        <f>E25+E23</f>
        <v>3914.2999999999993</v>
      </c>
      <c r="F22" s="17">
        <f>F25</f>
        <v>3801.9999999999991</v>
      </c>
    </row>
    <row r="23" spans="1:6" s="99" customFormat="1" ht="30" customHeight="1" x14ac:dyDescent="0.25">
      <c r="A23" s="78">
        <v>205000</v>
      </c>
      <c r="B23" s="81" t="s">
        <v>189</v>
      </c>
      <c r="C23" s="18">
        <f>E23</f>
        <v>112.3</v>
      </c>
      <c r="D23" s="17"/>
      <c r="E23" s="17">
        <f>E24</f>
        <v>112.3</v>
      </c>
      <c r="F23" s="17"/>
    </row>
    <row r="24" spans="1:6" s="99" customFormat="1" ht="15" x14ac:dyDescent="0.25">
      <c r="A24" s="78">
        <v>205100</v>
      </c>
      <c r="B24" s="83" t="s">
        <v>128</v>
      </c>
      <c r="C24" s="18">
        <f>E24</f>
        <v>112.3</v>
      </c>
      <c r="D24" s="109"/>
      <c r="E24" s="139">
        <v>112.3</v>
      </c>
      <c r="F24" s="17"/>
    </row>
    <row r="25" spans="1:6" s="73" customFormat="1" ht="30" x14ac:dyDescent="0.25">
      <c r="A25" s="80">
        <v>208000</v>
      </c>
      <c r="B25" s="81" t="s">
        <v>188</v>
      </c>
      <c r="C25" s="18">
        <f>D25+E25</f>
        <v>2752.38</v>
      </c>
      <c r="D25" s="110">
        <f>SUM(D26:D27)</f>
        <v>-1049.619999999999</v>
      </c>
      <c r="E25" s="140">
        <f>SUM(E26:E27)</f>
        <v>3801.9999999999991</v>
      </c>
      <c r="F25" s="67">
        <f>SUM(F26:F27)</f>
        <v>3801.9999999999991</v>
      </c>
    </row>
    <row r="26" spans="1:6" s="73" customFormat="1" ht="15" x14ac:dyDescent="0.25">
      <c r="A26" s="82">
        <v>208100</v>
      </c>
      <c r="B26" s="83" t="s">
        <v>128</v>
      </c>
      <c r="C26" s="18">
        <f>D26+E26</f>
        <v>2752.38</v>
      </c>
      <c r="D26" s="110">
        <v>2736.48</v>
      </c>
      <c r="E26" s="141">
        <v>15.9</v>
      </c>
      <c r="F26" s="67">
        <f>E26</f>
        <v>15.9</v>
      </c>
    </row>
    <row r="27" spans="1:6" ht="45" x14ac:dyDescent="0.25">
      <c r="A27" s="82">
        <v>208400</v>
      </c>
      <c r="B27" s="83" t="s">
        <v>154</v>
      </c>
      <c r="C27" s="18">
        <f>D27+E27</f>
        <v>0</v>
      </c>
      <c r="D27" s="18">
        <f>D34</f>
        <v>-3786.099999999999</v>
      </c>
      <c r="E27" s="142">
        <f>E34</f>
        <v>3786.099999999999</v>
      </c>
      <c r="F27" s="18">
        <f>E27</f>
        <v>3786.099999999999</v>
      </c>
    </row>
    <row r="28" spans="1:6" ht="28.5" x14ac:dyDescent="0.25">
      <c r="A28" s="78">
        <v>600000</v>
      </c>
      <c r="B28" s="79" t="s">
        <v>129</v>
      </c>
      <c r="C28" s="18">
        <f>C29+C32</f>
        <v>2864.68</v>
      </c>
      <c r="D28" s="18">
        <f>D29+D32</f>
        <v>-1049.619999999999</v>
      </c>
      <c r="E28" s="142">
        <f>E29+E32</f>
        <v>3914.2999999999988</v>
      </c>
      <c r="F28" s="18">
        <f>F29+F32</f>
        <v>3801.9999999999991</v>
      </c>
    </row>
    <row r="29" spans="1:6" s="71" customFormat="1" ht="45" x14ac:dyDescent="0.25">
      <c r="A29" s="80">
        <v>601000</v>
      </c>
      <c r="B29" s="81" t="s">
        <v>142</v>
      </c>
      <c r="C29" s="67">
        <f>C30</f>
        <v>0</v>
      </c>
      <c r="D29" s="72">
        <f>D30</f>
        <v>0</v>
      </c>
      <c r="E29" s="143">
        <f>E30</f>
        <v>0</v>
      </c>
      <c r="F29" s="72">
        <f>F30</f>
        <v>0</v>
      </c>
    </row>
    <row r="30" spans="1:6" ht="30" x14ac:dyDescent="0.25">
      <c r="A30" s="82">
        <v>601200</v>
      </c>
      <c r="B30" s="83" t="s">
        <v>143</v>
      </c>
      <c r="C30" s="18"/>
      <c r="D30" s="70"/>
      <c r="E30" s="144"/>
      <c r="F30" s="70"/>
    </row>
    <row r="31" spans="1:6" ht="15" x14ac:dyDescent="0.25">
      <c r="A31" s="82">
        <v>601220</v>
      </c>
      <c r="B31" s="83" t="s">
        <v>144</v>
      </c>
      <c r="C31" s="18"/>
      <c r="D31" s="70"/>
      <c r="E31" s="144"/>
      <c r="F31" s="70"/>
    </row>
    <row r="32" spans="1:6" ht="15" x14ac:dyDescent="0.25">
      <c r="A32" s="80">
        <v>602000</v>
      </c>
      <c r="B32" s="81" t="s">
        <v>130</v>
      </c>
      <c r="C32" s="18">
        <f>C33+C34</f>
        <v>2864.68</v>
      </c>
      <c r="D32" s="18">
        <f>D33+D34</f>
        <v>-1049.619999999999</v>
      </c>
      <c r="E32" s="142">
        <f>E33+E34</f>
        <v>3914.2999999999988</v>
      </c>
      <c r="F32" s="18">
        <f>F33+F34</f>
        <v>3801.9999999999991</v>
      </c>
    </row>
    <row r="33" spans="1:6" ht="15" x14ac:dyDescent="0.25">
      <c r="A33" s="82">
        <v>602100</v>
      </c>
      <c r="B33" s="83" t="s">
        <v>128</v>
      </c>
      <c r="C33" s="18">
        <f>E33+D33</f>
        <v>2864.68</v>
      </c>
      <c r="D33" s="18">
        <f>D26</f>
        <v>2736.48</v>
      </c>
      <c r="E33" s="142">
        <f>E26+E24</f>
        <v>128.19999999999999</v>
      </c>
      <c r="F33" s="18">
        <f>F26</f>
        <v>15.9</v>
      </c>
    </row>
    <row r="34" spans="1:6" ht="45" x14ac:dyDescent="0.25">
      <c r="A34" s="82">
        <v>602400</v>
      </c>
      <c r="B34" s="83" t="s">
        <v>154</v>
      </c>
      <c r="C34" s="18">
        <f>SUM(D34:E34)</f>
        <v>0</v>
      </c>
      <c r="D34" s="18">
        <f>'додаток 3'!E59-'додаток 1'!D65-'додаток 2'!D33</f>
        <v>-3786.099999999999</v>
      </c>
      <c r="E34" s="142">
        <f>-D34</f>
        <v>3786.099999999999</v>
      </c>
      <c r="F34" s="18">
        <f>E34</f>
        <v>3786.099999999999</v>
      </c>
    </row>
    <row r="35" spans="1:6" x14ac:dyDescent="0.25">
      <c r="A35" s="74"/>
      <c r="B35" s="74"/>
      <c r="C35" s="75"/>
      <c r="D35" s="74"/>
      <c r="E35" s="74"/>
      <c r="F35" s="74"/>
    </row>
    <row r="36" spans="1:6" x14ac:dyDescent="0.25">
      <c r="A36" s="74"/>
      <c r="B36" s="74"/>
      <c r="C36" s="75"/>
      <c r="D36" s="74"/>
      <c r="E36" s="74"/>
      <c r="F36" s="74"/>
    </row>
    <row r="39" spans="1:6" x14ac:dyDescent="0.25">
      <c r="A39" s="157" t="s">
        <v>300</v>
      </c>
      <c r="B39" s="157"/>
      <c r="C39" s="157"/>
      <c r="D39" s="157"/>
      <c r="E39" s="157"/>
      <c r="F39" s="157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A22" workbookViewId="0">
      <selection activeCell="F45" sqref="F45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48" t="s">
        <v>83</v>
      </c>
      <c r="O1" s="148"/>
      <c r="P1" s="148"/>
    </row>
    <row r="2" spans="1:16" ht="37.5" customHeight="1" x14ac:dyDescent="0.25">
      <c r="L2" s="148" t="s">
        <v>312</v>
      </c>
      <c r="M2" s="148"/>
      <c r="N2" s="148"/>
      <c r="O2" s="148"/>
      <c r="P2" s="148"/>
    </row>
    <row r="3" spans="1:16" ht="3.75" customHeight="1" x14ac:dyDescent="0.25"/>
    <row r="4" spans="1:16" ht="14.25" x14ac:dyDescent="0.25">
      <c r="B4" s="164" t="s">
        <v>148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6" ht="14.25" x14ac:dyDescent="0.25">
      <c r="B5" s="164" t="s">
        <v>294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65" t="s">
        <v>146</v>
      </c>
      <c r="B8" s="165" t="s">
        <v>31</v>
      </c>
      <c r="C8" s="165" t="s">
        <v>147</v>
      </c>
      <c r="D8" s="152" t="s">
        <v>145</v>
      </c>
      <c r="E8" s="154" t="s">
        <v>32</v>
      </c>
      <c r="F8" s="155"/>
      <c r="G8" s="155"/>
      <c r="H8" s="155"/>
      <c r="I8" s="168"/>
      <c r="J8" s="154" t="s">
        <v>41</v>
      </c>
      <c r="K8" s="155"/>
      <c r="L8" s="155"/>
      <c r="M8" s="155"/>
      <c r="N8" s="155"/>
      <c r="O8" s="168"/>
      <c r="P8" s="152" t="s">
        <v>40</v>
      </c>
    </row>
    <row r="9" spans="1:16" s="11" customFormat="1" ht="12.75" customHeight="1" x14ac:dyDescent="0.25">
      <c r="A9" s="166"/>
      <c r="B9" s="166"/>
      <c r="C9" s="166"/>
      <c r="D9" s="173"/>
      <c r="E9" s="152" t="s">
        <v>33</v>
      </c>
      <c r="F9" s="169" t="s">
        <v>37</v>
      </c>
      <c r="G9" s="154" t="s">
        <v>34</v>
      </c>
      <c r="H9" s="168"/>
      <c r="I9" s="169" t="s">
        <v>38</v>
      </c>
      <c r="J9" s="165" t="s">
        <v>33</v>
      </c>
      <c r="K9" s="169" t="s">
        <v>37</v>
      </c>
      <c r="L9" s="154" t="s">
        <v>34</v>
      </c>
      <c r="M9" s="168"/>
      <c r="N9" s="169" t="s">
        <v>38</v>
      </c>
      <c r="O9" s="46" t="s">
        <v>34</v>
      </c>
      <c r="P9" s="173"/>
    </row>
    <row r="10" spans="1:16" s="11" customFormat="1" ht="12.75" customHeight="1" x14ac:dyDescent="0.25">
      <c r="A10" s="166"/>
      <c r="B10" s="166"/>
      <c r="C10" s="166"/>
      <c r="D10" s="173"/>
      <c r="E10" s="173"/>
      <c r="F10" s="170"/>
      <c r="G10" s="165" t="s">
        <v>35</v>
      </c>
      <c r="H10" s="165" t="s">
        <v>36</v>
      </c>
      <c r="I10" s="170"/>
      <c r="J10" s="166"/>
      <c r="K10" s="170"/>
      <c r="L10" s="165" t="s">
        <v>35</v>
      </c>
      <c r="M10" s="165" t="s">
        <v>36</v>
      </c>
      <c r="N10" s="170"/>
      <c r="O10" s="165" t="s">
        <v>39</v>
      </c>
      <c r="P10" s="173"/>
    </row>
    <row r="11" spans="1:16" s="11" customFormat="1" ht="115.5" customHeight="1" x14ac:dyDescent="0.25">
      <c r="A11" s="167"/>
      <c r="B11" s="167"/>
      <c r="C11" s="167"/>
      <c r="D11" s="153"/>
      <c r="E11" s="153"/>
      <c r="F11" s="171"/>
      <c r="G11" s="167"/>
      <c r="H11" s="167"/>
      <c r="I11" s="171"/>
      <c r="J11" s="167"/>
      <c r="K11" s="171"/>
      <c r="L11" s="167"/>
      <c r="M11" s="167"/>
      <c r="N11" s="171"/>
      <c r="O11" s="167"/>
      <c r="P11" s="153"/>
    </row>
    <row r="12" spans="1:16" s="8" customFormat="1" ht="14.25" x14ac:dyDescent="0.25">
      <c r="A12" s="7"/>
      <c r="B12" s="40" t="s">
        <v>42</v>
      </c>
      <c r="C12" s="40" t="s">
        <v>178</v>
      </c>
      <c r="D12" s="20" t="s">
        <v>43</v>
      </c>
      <c r="E12" s="112">
        <f>E13</f>
        <v>4295.2299999999996</v>
      </c>
      <c r="F12" s="112">
        <f>F13</f>
        <v>4295.2299999999996</v>
      </c>
      <c r="G12" s="112">
        <f t="shared" ref="G12:P12" si="0">G13</f>
        <v>3448.33</v>
      </c>
      <c r="H12" s="112">
        <f t="shared" si="0"/>
        <v>268</v>
      </c>
      <c r="I12" s="112"/>
      <c r="J12" s="135">
        <f t="shared" si="0"/>
        <v>150.77099999999999</v>
      </c>
      <c r="K12" s="135">
        <f t="shared" si="0"/>
        <v>0.77100000000000002</v>
      </c>
      <c r="L12" s="135">
        <f t="shared" si="0"/>
        <v>0</v>
      </c>
      <c r="M12" s="135">
        <f t="shared" si="0"/>
        <v>0</v>
      </c>
      <c r="N12" s="112">
        <f t="shared" si="0"/>
        <v>150</v>
      </c>
      <c r="O12" s="112">
        <f t="shared" si="0"/>
        <v>150</v>
      </c>
      <c r="P12" s="112">
        <f t="shared" si="0"/>
        <v>4446.0009999999993</v>
      </c>
    </row>
    <row r="13" spans="1:16" x14ac:dyDescent="0.25">
      <c r="A13" s="5"/>
      <c r="B13" s="29" t="s">
        <v>44</v>
      </c>
      <c r="C13" s="29" t="s">
        <v>149</v>
      </c>
      <c r="D13" s="21" t="s">
        <v>45</v>
      </c>
      <c r="E13" s="111">
        <f>F13</f>
        <v>4295.2299999999996</v>
      </c>
      <c r="F13" s="111">
        <v>4295.2299999999996</v>
      </c>
      <c r="G13" s="111">
        <v>3448.33</v>
      </c>
      <c r="H13" s="111">
        <v>268</v>
      </c>
      <c r="I13" s="111"/>
      <c r="J13" s="136">
        <f>K13+N13</f>
        <v>150.77099999999999</v>
      </c>
      <c r="K13" s="136">
        <v>0.77100000000000002</v>
      </c>
      <c r="L13" s="136"/>
      <c r="M13" s="136"/>
      <c r="N13" s="111">
        <f>O13</f>
        <v>150</v>
      </c>
      <c r="O13" s="111">
        <v>150</v>
      </c>
      <c r="P13" s="111">
        <f>E13+J13</f>
        <v>4446.0009999999993</v>
      </c>
    </row>
    <row r="14" spans="1:16" ht="4.5" customHeight="1" x14ac:dyDescent="0.25">
      <c r="A14" s="5"/>
      <c r="B14" s="29"/>
      <c r="C14" s="29"/>
      <c r="D14" s="21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</row>
    <row r="15" spans="1:16" s="8" customFormat="1" ht="14.25" x14ac:dyDescent="0.25">
      <c r="A15" s="7"/>
      <c r="B15" s="40" t="s">
        <v>46</v>
      </c>
      <c r="C15" s="40" t="s">
        <v>177</v>
      </c>
      <c r="D15" s="20" t="s">
        <v>47</v>
      </c>
      <c r="E15" s="112">
        <f>E16</f>
        <v>6155.85</v>
      </c>
      <c r="F15" s="112">
        <f>F16</f>
        <v>6155.85</v>
      </c>
      <c r="G15" s="112">
        <f t="shared" ref="G15:P15" si="1">G16</f>
        <v>4492.1099999999997</v>
      </c>
      <c r="H15" s="112">
        <f t="shared" si="1"/>
        <v>1475.4</v>
      </c>
      <c r="I15" s="112"/>
      <c r="J15" s="112">
        <f t="shared" si="1"/>
        <v>1825.2080000000001</v>
      </c>
      <c r="K15" s="112">
        <f t="shared" si="1"/>
        <v>1365.2080000000001</v>
      </c>
      <c r="L15" s="135">
        <f t="shared" si="1"/>
        <v>0</v>
      </c>
      <c r="M15" s="135">
        <f t="shared" si="1"/>
        <v>0</v>
      </c>
      <c r="N15" s="112">
        <f t="shared" si="1"/>
        <v>460</v>
      </c>
      <c r="O15" s="112">
        <f t="shared" si="1"/>
        <v>460</v>
      </c>
      <c r="P15" s="112">
        <f t="shared" si="1"/>
        <v>7981.0580000000009</v>
      </c>
    </row>
    <row r="16" spans="1:16" x14ac:dyDescent="0.25">
      <c r="A16" s="5"/>
      <c r="B16" s="29" t="s">
        <v>48</v>
      </c>
      <c r="C16" s="29" t="s">
        <v>171</v>
      </c>
      <c r="D16" s="21" t="s">
        <v>49</v>
      </c>
      <c r="E16" s="111">
        <f>F16</f>
        <v>6155.85</v>
      </c>
      <c r="F16" s="111">
        <v>6155.85</v>
      </c>
      <c r="G16" s="111">
        <v>4492.1099999999997</v>
      </c>
      <c r="H16" s="111">
        <v>1475.4</v>
      </c>
      <c r="I16" s="111"/>
      <c r="J16" s="111">
        <f>K16+N16</f>
        <v>1825.2080000000001</v>
      </c>
      <c r="K16" s="111">
        <v>1365.2080000000001</v>
      </c>
      <c r="L16" s="136"/>
      <c r="M16" s="136"/>
      <c r="N16" s="111">
        <f>O16</f>
        <v>460</v>
      </c>
      <c r="O16" s="111">
        <v>460</v>
      </c>
      <c r="P16" s="111">
        <f>E16+J16</f>
        <v>7981.0580000000009</v>
      </c>
    </row>
    <row r="17" spans="1:16" ht="5.25" customHeight="1" x14ac:dyDescent="0.25">
      <c r="A17" s="5"/>
      <c r="B17" s="29"/>
      <c r="C17" s="29"/>
      <c r="D17" s="21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</row>
    <row r="18" spans="1:16" s="8" customFormat="1" ht="24" x14ac:dyDescent="0.25">
      <c r="A18" s="7"/>
      <c r="B18" s="40" t="s">
        <v>50</v>
      </c>
      <c r="C18" s="40" t="s">
        <v>180</v>
      </c>
      <c r="D18" s="20" t="s">
        <v>51</v>
      </c>
      <c r="E18" s="112">
        <f>SUM(E19:E21)</f>
        <v>256.55</v>
      </c>
      <c r="F18" s="112">
        <f>SUM(F19:F21)</f>
        <v>256.55</v>
      </c>
      <c r="G18" s="112">
        <f t="shared" ref="G18:O18" si="2">SUM(G19:G21)</f>
        <v>0</v>
      </c>
      <c r="H18" s="112">
        <f t="shared" si="2"/>
        <v>0</v>
      </c>
      <c r="I18" s="112"/>
      <c r="J18" s="112">
        <f t="shared" si="2"/>
        <v>0</v>
      </c>
      <c r="K18" s="112">
        <f t="shared" si="2"/>
        <v>0</v>
      </c>
      <c r="L18" s="112">
        <f t="shared" si="2"/>
        <v>0</v>
      </c>
      <c r="M18" s="112">
        <f t="shared" si="2"/>
        <v>0</v>
      </c>
      <c r="N18" s="112">
        <f t="shared" si="2"/>
        <v>0</v>
      </c>
      <c r="O18" s="112">
        <f t="shared" si="2"/>
        <v>0</v>
      </c>
      <c r="P18" s="111">
        <f>E18+J18</f>
        <v>256.55</v>
      </c>
    </row>
    <row r="19" spans="1:16" ht="22.5" x14ac:dyDescent="0.25">
      <c r="A19" s="5"/>
      <c r="B19" s="29" t="s">
        <v>52</v>
      </c>
      <c r="C19" s="29" t="s">
        <v>172</v>
      </c>
      <c r="D19" s="21" t="s">
        <v>54</v>
      </c>
      <c r="E19" s="111">
        <f>F19</f>
        <v>80</v>
      </c>
      <c r="F19" s="111">
        <v>80</v>
      </c>
      <c r="G19" s="136"/>
      <c r="H19" s="136"/>
      <c r="I19" s="136"/>
      <c r="J19" s="136"/>
      <c r="K19" s="136"/>
      <c r="L19" s="136"/>
      <c r="M19" s="136"/>
      <c r="N19" s="136"/>
      <c r="O19" s="136"/>
      <c r="P19" s="111">
        <f>E19+J19</f>
        <v>80</v>
      </c>
    </row>
    <row r="20" spans="1:16" ht="56.25" x14ac:dyDescent="0.25">
      <c r="A20" s="5"/>
      <c r="B20" s="29" t="s">
        <v>95</v>
      </c>
      <c r="C20" s="29" t="s">
        <v>193</v>
      </c>
      <c r="D20" s="21" t="s">
        <v>96</v>
      </c>
      <c r="E20" s="111">
        <f>F20</f>
        <v>20</v>
      </c>
      <c r="F20" s="111">
        <v>20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11">
        <f>E20+J20</f>
        <v>20</v>
      </c>
    </row>
    <row r="21" spans="1:16" ht="22.5" x14ac:dyDescent="0.25">
      <c r="A21" s="5"/>
      <c r="B21" s="29" t="s">
        <v>53</v>
      </c>
      <c r="C21" s="29" t="s">
        <v>172</v>
      </c>
      <c r="D21" s="21" t="s">
        <v>55</v>
      </c>
      <c r="E21" s="111">
        <f>F21</f>
        <v>156.55000000000001</v>
      </c>
      <c r="F21" s="111">
        <v>156.55000000000001</v>
      </c>
      <c r="G21" s="136"/>
      <c r="H21" s="136"/>
      <c r="I21" s="136"/>
      <c r="J21" s="136"/>
      <c r="K21" s="136"/>
      <c r="L21" s="136"/>
      <c r="M21" s="136"/>
      <c r="N21" s="136"/>
      <c r="O21" s="136"/>
      <c r="P21" s="111">
        <f>E21+J21</f>
        <v>156.55000000000001</v>
      </c>
    </row>
    <row r="22" spans="1:16" ht="3.75" customHeight="1" x14ac:dyDescent="0.25">
      <c r="A22" s="5"/>
      <c r="B22" s="29"/>
      <c r="C22" s="29"/>
      <c r="D22" s="21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</row>
    <row r="23" spans="1:16" s="8" customFormat="1" ht="14.25" x14ac:dyDescent="0.25">
      <c r="A23" s="7"/>
      <c r="B23" s="40" t="s">
        <v>56</v>
      </c>
      <c r="C23" s="40" t="s">
        <v>173</v>
      </c>
      <c r="D23" s="20" t="s">
        <v>57</v>
      </c>
      <c r="E23" s="112">
        <f>SUM(E24:E28)</f>
        <v>3367.1800000000003</v>
      </c>
      <c r="F23" s="112">
        <f>SUM(F24:F28)</f>
        <v>3367.1800000000003</v>
      </c>
      <c r="G23" s="135">
        <f t="shared" ref="G23:P23" si="3">SUM(G24:G28)</f>
        <v>22.1</v>
      </c>
      <c r="H23" s="112">
        <f t="shared" si="3"/>
        <v>280.27999999999997</v>
      </c>
      <c r="I23" s="112"/>
      <c r="J23" s="112">
        <f t="shared" si="3"/>
        <v>1472.1</v>
      </c>
      <c r="K23" s="112">
        <f t="shared" si="3"/>
        <v>22.1</v>
      </c>
      <c r="L23" s="112">
        <f t="shared" si="3"/>
        <v>22.1</v>
      </c>
      <c r="M23" s="135">
        <f t="shared" si="3"/>
        <v>0</v>
      </c>
      <c r="N23" s="112">
        <f t="shared" si="3"/>
        <v>1450</v>
      </c>
      <c r="O23" s="112">
        <f t="shared" si="3"/>
        <v>1450</v>
      </c>
      <c r="P23" s="112">
        <f t="shared" si="3"/>
        <v>4839.28</v>
      </c>
    </row>
    <row r="24" spans="1:16" x14ac:dyDescent="0.25">
      <c r="A24" s="5"/>
      <c r="B24" s="29" t="s">
        <v>204</v>
      </c>
      <c r="C24" s="29" t="s">
        <v>203</v>
      </c>
      <c r="D24" s="21" t="s">
        <v>202</v>
      </c>
      <c r="E24" s="111">
        <f>F24</f>
        <v>0</v>
      </c>
      <c r="F24" s="111"/>
      <c r="G24" s="136"/>
      <c r="H24" s="136"/>
      <c r="I24" s="136"/>
      <c r="J24" s="111">
        <f t="shared" ref="J24:J25" si="4">N24</f>
        <v>100</v>
      </c>
      <c r="K24" s="111"/>
      <c r="L24" s="111"/>
      <c r="M24" s="136"/>
      <c r="N24" s="111">
        <f t="shared" ref="N24:N25" si="5">O24</f>
        <v>100</v>
      </c>
      <c r="O24" s="111">
        <v>100</v>
      </c>
      <c r="P24" s="111">
        <f>E24+J24</f>
        <v>100</v>
      </c>
    </row>
    <row r="25" spans="1:16" x14ac:dyDescent="0.25">
      <c r="A25" s="5"/>
      <c r="B25" s="29" t="s">
        <v>225</v>
      </c>
      <c r="C25" s="29" t="s">
        <v>174</v>
      </c>
      <c r="D25" s="21" t="s">
        <v>226</v>
      </c>
      <c r="E25" s="111">
        <f>F25</f>
        <v>100</v>
      </c>
      <c r="F25" s="111">
        <v>100</v>
      </c>
      <c r="G25" s="136"/>
      <c r="H25" s="136"/>
      <c r="I25" s="136"/>
      <c r="J25" s="111">
        <f t="shared" si="4"/>
        <v>0</v>
      </c>
      <c r="K25" s="111"/>
      <c r="L25" s="111"/>
      <c r="M25" s="136"/>
      <c r="N25" s="111">
        <f t="shared" si="5"/>
        <v>0</v>
      </c>
      <c r="O25" s="111"/>
      <c r="P25" s="111">
        <f>E25+J25</f>
        <v>100</v>
      </c>
    </row>
    <row r="26" spans="1:16" ht="13.5" customHeight="1" x14ac:dyDescent="0.25">
      <c r="A26" s="5"/>
      <c r="B26" s="29" t="s">
        <v>151</v>
      </c>
      <c r="C26" s="29" t="s">
        <v>174</v>
      </c>
      <c r="D26" s="21" t="s">
        <v>152</v>
      </c>
      <c r="E26" s="111">
        <f>F26</f>
        <v>1000</v>
      </c>
      <c r="F26" s="111">
        <v>1000</v>
      </c>
      <c r="G26" s="136"/>
      <c r="H26" s="136"/>
      <c r="I26" s="136"/>
      <c r="J26" s="111">
        <f>N26</f>
        <v>50</v>
      </c>
      <c r="K26" s="111"/>
      <c r="L26" s="111"/>
      <c r="M26" s="136"/>
      <c r="N26" s="111">
        <f>O26</f>
        <v>50</v>
      </c>
      <c r="O26" s="111">
        <v>50</v>
      </c>
      <c r="P26" s="111">
        <f>E26+J26</f>
        <v>1050</v>
      </c>
    </row>
    <row r="27" spans="1:16" x14ac:dyDescent="0.25">
      <c r="A27" s="5"/>
      <c r="B27" s="29" t="s">
        <v>59</v>
      </c>
      <c r="C27" s="29" t="s">
        <v>174</v>
      </c>
      <c r="D27" s="21" t="s">
        <v>60</v>
      </c>
      <c r="E27" s="111">
        <f>F27</f>
        <v>1267.18</v>
      </c>
      <c r="F27" s="111">
        <v>1267.18</v>
      </c>
      <c r="G27" s="136">
        <v>22.1</v>
      </c>
      <c r="H27" s="136">
        <v>280.27999999999997</v>
      </c>
      <c r="I27" s="111"/>
      <c r="J27" s="111">
        <f>K27+N27</f>
        <v>1322.1</v>
      </c>
      <c r="K27" s="111">
        <v>22.1</v>
      </c>
      <c r="L27" s="111">
        <v>22.1</v>
      </c>
      <c r="M27" s="136"/>
      <c r="N27" s="111">
        <f>O27</f>
        <v>1300</v>
      </c>
      <c r="O27" s="111">
        <v>1300</v>
      </c>
      <c r="P27" s="111">
        <f>E27+J27</f>
        <v>2589.2799999999997</v>
      </c>
    </row>
    <row r="28" spans="1:16" x14ac:dyDescent="0.25">
      <c r="A28" s="5"/>
      <c r="B28" s="29" t="s">
        <v>58</v>
      </c>
      <c r="C28" s="29" t="s">
        <v>174</v>
      </c>
      <c r="D28" s="21" t="s">
        <v>61</v>
      </c>
      <c r="E28" s="111">
        <f>F28</f>
        <v>1000</v>
      </c>
      <c r="F28" s="111">
        <v>1000</v>
      </c>
      <c r="G28" s="136"/>
      <c r="H28" s="136"/>
      <c r="I28" s="136"/>
      <c r="J28" s="111">
        <f>N28</f>
        <v>0</v>
      </c>
      <c r="K28" s="111"/>
      <c r="L28" s="111"/>
      <c r="M28" s="136"/>
      <c r="N28" s="111">
        <f>O28</f>
        <v>0</v>
      </c>
      <c r="O28" s="111"/>
      <c r="P28" s="111">
        <f>E28+J28</f>
        <v>1000</v>
      </c>
    </row>
    <row r="29" spans="1:16" ht="3" customHeight="1" x14ac:dyDescent="0.25">
      <c r="A29" s="5"/>
      <c r="B29" s="29"/>
      <c r="C29" s="29"/>
      <c r="D29" s="21"/>
      <c r="E29" s="136"/>
      <c r="F29" s="136"/>
      <c r="G29" s="136"/>
      <c r="H29" s="136"/>
      <c r="I29" s="136"/>
      <c r="J29" s="136"/>
      <c r="K29" s="111"/>
      <c r="L29" s="111"/>
      <c r="M29" s="136"/>
      <c r="N29" s="136"/>
      <c r="O29" s="136"/>
      <c r="P29" s="136"/>
    </row>
    <row r="30" spans="1:16" s="8" customFormat="1" ht="14.25" x14ac:dyDescent="0.25">
      <c r="A30" s="7"/>
      <c r="B30" s="40" t="s">
        <v>62</v>
      </c>
      <c r="C30" s="40" t="s">
        <v>179</v>
      </c>
      <c r="D30" s="20" t="s">
        <v>63</v>
      </c>
      <c r="E30" s="112">
        <f>E31</f>
        <v>1471.65</v>
      </c>
      <c r="F30" s="112">
        <f>F31</f>
        <v>1471.65</v>
      </c>
      <c r="G30" s="112">
        <f t="shared" ref="G30:P30" si="6">G31</f>
        <v>986.11</v>
      </c>
      <c r="H30" s="135">
        <f t="shared" si="6"/>
        <v>455.84</v>
      </c>
      <c r="I30" s="135"/>
      <c r="J30" s="112">
        <f t="shared" si="6"/>
        <v>8.3699999999999992</v>
      </c>
      <c r="K30" s="112">
        <f t="shared" si="6"/>
        <v>8.3699999999999992</v>
      </c>
      <c r="L30" s="112">
        <f t="shared" si="6"/>
        <v>0</v>
      </c>
      <c r="M30" s="135">
        <f t="shared" si="6"/>
        <v>0</v>
      </c>
      <c r="N30" s="112">
        <f t="shared" si="6"/>
        <v>0</v>
      </c>
      <c r="O30" s="112">
        <f t="shared" si="6"/>
        <v>0</v>
      </c>
      <c r="P30" s="135">
        <f t="shared" si="6"/>
        <v>1480.02</v>
      </c>
    </row>
    <row r="31" spans="1:16" ht="22.5" x14ac:dyDescent="0.25">
      <c r="A31" s="5"/>
      <c r="B31" s="29" t="s">
        <v>64</v>
      </c>
      <c r="C31" s="29" t="s">
        <v>176</v>
      </c>
      <c r="D31" s="21" t="s">
        <v>65</v>
      </c>
      <c r="E31" s="111">
        <f>F31</f>
        <v>1471.65</v>
      </c>
      <c r="F31" s="111">
        <v>1471.65</v>
      </c>
      <c r="G31" s="111">
        <v>986.11</v>
      </c>
      <c r="H31" s="111">
        <v>455.84</v>
      </c>
      <c r="I31" s="136"/>
      <c r="J31" s="111">
        <f>K31+N31</f>
        <v>8.3699999999999992</v>
      </c>
      <c r="K31" s="111">
        <v>8.3699999999999992</v>
      </c>
      <c r="L31" s="111"/>
      <c r="M31" s="136"/>
      <c r="N31" s="111">
        <f>O31</f>
        <v>0</v>
      </c>
      <c r="O31" s="111"/>
      <c r="P31" s="111">
        <f>E31+J31</f>
        <v>1480.02</v>
      </c>
    </row>
    <row r="32" spans="1:16" ht="3.75" customHeight="1" x14ac:dyDescent="0.25">
      <c r="A32" s="5"/>
      <c r="B32" s="29"/>
      <c r="C32" s="29"/>
      <c r="D32" s="21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</row>
    <row r="33" spans="1:16" s="8" customFormat="1" ht="14.25" x14ac:dyDescent="0.25">
      <c r="A33" s="7"/>
      <c r="B33" s="40" t="s">
        <v>66</v>
      </c>
      <c r="C33" s="40" t="s">
        <v>181</v>
      </c>
      <c r="D33" s="20" t="s">
        <v>67</v>
      </c>
      <c r="E33" s="112">
        <f>E34</f>
        <v>100.64</v>
      </c>
      <c r="F33" s="112">
        <f>F34</f>
        <v>100.64</v>
      </c>
      <c r="G33" s="135">
        <f t="shared" ref="G33:P33" si="7">G34</f>
        <v>0</v>
      </c>
      <c r="H33" s="135">
        <f t="shared" si="7"/>
        <v>0</v>
      </c>
      <c r="I33" s="135"/>
      <c r="J33" s="112">
        <f t="shared" si="7"/>
        <v>0</v>
      </c>
      <c r="K33" s="135">
        <f t="shared" si="7"/>
        <v>0</v>
      </c>
      <c r="L33" s="135">
        <f t="shared" si="7"/>
        <v>0</v>
      </c>
      <c r="M33" s="135">
        <f t="shared" si="7"/>
        <v>0</v>
      </c>
      <c r="N33" s="112">
        <f t="shared" si="7"/>
        <v>0</v>
      </c>
      <c r="O33" s="112">
        <f t="shared" si="7"/>
        <v>0</v>
      </c>
      <c r="P33" s="112">
        <f t="shared" si="7"/>
        <v>100.64</v>
      </c>
    </row>
    <row r="34" spans="1:16" x14ac:dyDescent="0.25">
      <c r="A34" s="5"/>
      <c r="B34" s="44">
        <v>120201</v>
      </c>
      <c r="C34" s="29" t="s">
        <v>182</v>
      </c>
      <c r="D34" s="21" t="s">
        <v>68</v>
      </c>
      <c r="E34" s="111">
        <f>F34</f>
        <v>100.64</v>
      </c>
      <c r="F34" s="111">
        <v>100.64</v>
      </c>
      <c r="G34" s="136"/>
      <c r="H34" s="136"/>
      <c r="I34" s="136"/>
      <c r="J34" s="111">
        <f>N34</f>
        <v>0</v>
      </c>
      <c r="K34" s="136"/>
      <c r="L34" s="136"/>
      <c r="M34" s="136"/>
      <c r="N34" s="111">
        <f>O34</f>
        <v>0</v>
      </c>
      <c r="O34" s="111"/>
      <c r="P34" s="111">
        <f>E34+J34</f>
        <v>100.64</v>
      </c>
    </row>
    <row r="35" spans="1:16" ht="3" customHeight="1" x14ac:dyDescent="0.25">
      <c r="A35" s="5"/>
      <c r="B35" s="44"/>
      <c r="C35" s="29"/>
      <c r="D35" s="21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</row>
    <row r="36" spans="1:16" s="8" customFormat="1" ht="14.25" x14ac:dyDescent="0.25">
      <c r="A36" s="7"/>
      <c r="B36" s="45">
        <v>150000</v>
      </c>
      <c r="C36" s="40" t="s">
        <v>195</v>
      </c>
      <c r="D36" s="20" t="s">
        <v>69</v>
      </c>
      <c r="E36" s="135">
        <f>E37</f>
        <v>0</v>
      </c>
      <c r="F36" s="135"/>
      <c r="G36" s="135">
        <f t="shared" ref="G36:P36" si="8">G37</f>
        <v>0</v>
      </c>
      <c r="H36" s="135">
        <f t="shared" si="8"/>
        <v>0</v>
      </c>
      <c r="I36" s="135"/>
      <c r="J36" s="112">
        <f t="shared" si="8"/>
        <v>500.7</v>
      </c>
      <c r="K36" s="135">
        <f t="shared" si="8"/>
        <v>0</v>
      </c>
      <c r="L36" s="135">
        <f t="shared" si="8"/>
        <v>0</v>
      </c>
      <c r="M36" s="135">
        <f t="shared" si="8"/>
        <v>0</v>
      </c>
      <c r="N36" s="112">
        <f t="shared" si="8"/>
        <v>500.7</v>
      </c>
      <c r="O36" s="112">
        <f t="shared" si="8"/>
        <v>500</v>
      </c>
      <c r="P36" s="112">
        <f t="shared" si="8"/>
        <v>500.7</v>
      </c>
    </row>
    <row r="37" spans="1:16" x14ac:dyDescent="0.25">
      <c r="A37" s="5"/>
      <c r="B37" s="44">
        <v>150101</v>
      </c>
      <c r="C37" s="29" t="s">
        <v>195</v>
      </c>
      <c r="D37" s="21" t="s">
        <v>70</v>
      </c>
      <c r="E37" s="136"/>
      <c r="F37" s="136"/>
      <c r="G37" s="136"/>
      <c r="H37" s="136"/>
      <c r="I37" s="136"/>
      <c r="J37" s="111">
        <f>K37+N37</f>
        <v>500.7</v>
      </c>
      <c r="K37" s="136"/>
      <c r="L37" s="136"/>
      <c r="M37" s="136"/>
      <c r="N37" s="111">
        <f>O37+0.7</f>
        <v>500.7</v>
      </c>
      <c r="O37" s="111">
        <v>500</v>
      </c>
      <c r="P37" s="111">
        <f>E37+J37</f>
        <v>500.7</v>
      </c>
    </row>
    <row r="38" spans="1:16" ht="4.5" customHeight="1" x14ac:dyDescent="0.25">
      <c r="A38" s="5"/>
      <c r="B38" s="44"/>
      <c r="C38" s="29"/>
      <c r="D38" s="21"/>
      <c r="E38" s="136"/>
      <c r="F38" s="136"/>
      <c r="G38" s="136"/>
      <c r="H38" s="136"/>
      <c r="I38" s="136"/>
      <c r="J38" s="111"/>
      <c r="K38" s="136"/>
      <c r="L38" s="136"/>
      <c r="M38" s="136"/>
      <c r="N38" s="111"/>
      <c r="O38" s="111"/>
      <c r="P38" s="111"/>
    </row>
    <row r="39" spans="1:16" s="8" customFormat="1" ht="28.5" hidden="1" x14ac:dyDescent="0.25">
      <c r="A39" s="7"/>
      <c r="B39" s="45">
        <v>160000</v>
      </c>
      <c r="C39" s="40" t="s">
        <v>196</v>
      </c>
      <c r="D39" s="20" t="s">
        <v>99</v>
      </c>
      <c r="E39" s="112">
        <f>E40</f>
        <v>0</v>
      </c>
      <c r="F39" s="112">
        <f>F40</f>
        <v>0</v>
      </c>
      <c r="G39" s="112">
        <f t="shared" ref="G39:P39" si="9">G40</f>
        <v>0</v>
      </c>
      <c r="H39" s="112">
        <f t="shared" si="9"/>
        <v>0</v>
      </c>
      <c r="I39" s="112"/>
      <c r="J39" s="112">
        <f t="shared" si="9"/>
        <v>0</v>
      </c>
      <c r="K39" s="112">
        <f t="shared" si="9"/>
        <v>0</v>
      </c>
      <c r="L39" s="112">
        <f t="shared" si="9"/>
        <v>0</v>
      </c>
      <c r="M39" s="112">
        <f t="shared" si="9"/>
        <v>0</v>
      </c>
      <c r="N39" s="112">
        <f t="shared" si="9"/>
        <v>0</v>
      </c>
      <c r="O39" s="112">
        <f t="shared" si="9"/>
        <v>0</v>
      </c>
      <c r="P39" s="112">
        <f t="shared" si="9"/>
        <v>0</v>
      </c>
    </row>
    <row r="40" spans="1:16" hidden="1" x14ac:dyDescent="0.25">
      <c r="A40" s="5"/>
      <c r="B40" s="44">
        <v>160101</v>
      </c>
      <c r="C40" s="29" t="s">
        <v>196</v>
      </c>
      <c r="D40" s="21" t="s">
        <v>97</v>
      </c>
      <c r="E40" s="111">
        <f>F40</f>
        <v>0</v>
      </c>
      <c r="F40" s="111"/>
      <c r="G40" s="136"/>
      <c r="H40" s="136"/>
      <c r="I40" s="136"/>
      <c r="J40" s="136"/>
      <c r="K40" s="136"/>
      <c r="L40" s="136"/>
      <c r="M40" s="136"/>
      <c r="N40" s="136"/>
      <c r="O40" s="136"/>
      <c r="P40" s="111">
        <f>E40+J40</f>
        <v>0</v>
      </c>
    </row>
    <row r="41" spans="1:16" ht="3" hidden="1" customHeight="1" x14ac:dyDescent="0.25">
      <c r="A41" s="5"/>
      <c r="B41" s="44"/>
      <c r="C41" s="29"/>
      <c r="D41" s="21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</row>
    <row r="42" spans="1:16" s="8" customFormat="1" ht="14.25" x14ac:dyDescent="0.25">
      <c r="A42" s="7"/>
      <c r="B42" s="45">
        <v>170000</v>
      </c>
      <c r="C42" s="40" t="s">
        <v>183</v>
      </c>
      <c r="D42" s="20" t="s">
        <v>71</v>
      </c>
      <c r="E42" s="112">
        <f>E44+E43</f>
        <v>1020</v>
      </c>
      <c r="F42" s="112">
        <f>F44+F43</f>
        <v>1020</v>
      </c>
      <c r="G42" s="112">
        <f t="shared" ref="G42:P42" si="10">G44+G43</f>
        <v>0</v>
      </c>
      <c r="H42" s="112">
        <f t="shared" si="10"/>
        <v>0</v>
      </c>
      <c r="I42" s="112"/>
      <c r="J42" s="112">
        <f t="shared" si="10"/>
        <v>25</v>
      </c>
      <c r="K42" s="112">
        <f t="shared" si="10"/>
        <v>0</v>
      </c>
      <c r="L42" s="112">
        <f t="shared" si="10"/>
        <v>0</v>
      </c>
      <c r="M42" s="112">
        <f t="shared" si="10"/>
        <v>0</v>
      </c>
      <c r="N42" s="112">
        <f t="shared" si="10"/>
        <v>25</v>
      </c>
      <c r="O42" s="112">
        <f t="shared" si="10"/>
        <v>25</v>
      </c>
      <c r="P42" s="112">
        <f t="shared" si="10"/>
        <v>1045</v>
      </c>
    </row>
    <row r="43" spans="1:16" s="8" customFormat="1" ht="22.5" hidden="1" x14ac:dyDescent="0.25">
      <c r="A43" s="7"/>
      <c r="B43" s="5">
        <v>170103</v>
      </c>
      <c r="C43" s="86"/>
      <c r="D43" s="21" t="s">
        <v>98</v>
      </c>
      <c r="E43" s="111"/>
      <c r="F43" s="111"/>
      <c r="G43" s="136"/>
      <c r="H43" s="136"/>
      <c r="I43" s="136"/>
      <c r="J43" s="111"/>
      <c r="K43" s="111"/>
      <c r="L43" s="136"/>
      <c r="M43" s="111"/>
      <c r="N43" s="136"/>
      <c r="O43" s="136"/>
      <c r="P43" s="111">
        <f>E43+J43</f>
        <v>0</v>
      </c>
    </row>
    <row r="44" spans="1:16" ht="45" x14ac:dyDescent="0.25">
      <c r="A44" s="5"/>
      <c r="B44" s="5">
        <v>170703</v>
      </c>
      <c r="C44" s="29" t="s">
        <v>194</v>
      </c>
      <c r="D44" s="21" t="s">
        <v>72</v>
      </c>
      <c r="E44" s="111">
        <f>F44</f>
        <v>1020</v>
      </c>
      <c r="F44" s="111">
        <v>1020</v>
      </c>
      <c r="G44" s="136"/>
      <c r="H44" s="136"/>
      <c r="I44" s="136"/>
      <c r="J44" s="111">
        <f>N44</f>
        <v>25</v>
      </c>
      <c r="K44" s="111"/>
      <c r="L44" s="136"/>
      <c r="M44" s="111"/>
      <c r="N44" s="111">
        <f>O44</f>
        <v>25</v>
      </c>
      <c r="O44" s="111">
        <v>25</v>
      </c>
      <c r="P44" s="111">
        <f>E44+J44</f>
        <v>1045</v>
      </c>
    </row>
    <row r="45" spans="1:16" ht="3" customHeight="1" x14ac:dyDescent="0.25">
      <c r="A45" s="5"/>
      <c r="B45" s="5"/>
      <c r="C45" s="29"/>
      <c r="D45" s="21"/>
      <c r="E45" s="111"/>
      <c r="F45" s="111"/>
      <c r="G45" s="136"/>
      <c r="H45" s="136"/>
      <c r="I45" s="136"/>
      <c r="J45" s="111"/>
      <c r="K45" s="111"/>
      <c r="L45" s="136"/>
      <c r="M45" s="111"/>
      <c r="N45" s="136"/>
      <c r="O45" s="136"/>
      <c r="P45" s="111"/>
    </row>
    <row r="46" spans="1:16" s="8" customFormat="1" ht="29.25" customHeight="1" x14ac:dyDescent="0.25">
      <c r="A46" s="7"/>
      <c r="B46" s="7">
        <v>210000</v>
      </c>
      <c r="C46" s="40"/>
      <c r="D46" s="131" t="s">
        <v>276</v>
      </c>
      <c r="E46" s="112">
        <f>E47</f>
        <v>0.9</v>
      </c>
      <c r="F46" s="112">
        <f t="shared" ref="F46:P46" si="11">F47</f>
        <v>0.9</v>
      </c>
      <c r="G46" s="112">
        <f t="shared" si="11"/>
        <v>0</v>
      </c>
      <c r="H46" s="112">
        <f t="shared" si="11"/>
        <v>0</v>
      </c>
      <c r="I46" s="112">
        <f t="shared" si="11"/>
        <v>0</v>
      </c>
      <c r="J46" s="112">
        <f t="shared" si="11"/>
        <v>903.27499999999998</v>
      </c>
      <c r="K46" s="112">
        <f t="shared" si="11"/>
        <v>186.27500000000001</v>
      </c>
      <c r="L46" s="112">
        <f t="shared" si="11"/>
        <v>64.277000000000001</v>
      </c>
      <c r="M46" s="112">
        <f t="shared" si="11"/>
        <v>0</v>
      </c>
      <c r="N46" s="112">
        <f t="shared" si="11"/>
        <v>717</v>
      </c>
      <c r="O46" s="112">
        <f t="shared" si="11"/>
        <v>717</v>
      </c>
      <c r="P46" s="112">
        <f t="shared" si="11"/>
        <v>904.17499999999995</v>
      </c>
    </row>
    <row r="47" spans="1:16" ht="33.75" x14ac:dyDescent="0.25">
      <c r="A47" s="5"/>
      <c r="B47" s="5">
        <v>210105</v>
      </c>
      <c r="C47" s="29" t="s">
        <v>277</v>
      </c>
      <c r="D47" s="21" t="s">
        <v>275</v>
      </c>
      <c r="E47" s="111">
        <f>F47</f>
        <v>0.9</v>
      </c>
      <c r="F47" s="111">
        <v>0.9</v>
      </c>
      <c r="G47" s="136"/>
      <c r="H47" s="136"/>
      <c r="I47" s="136"/>
      <c r="J47" s="111">
        <f>N47+K47</f>
        <v>903.27499999999998</v>
      </c>
      <c r="K47" s="111">
        <v>186.27500000000001</v>
      </c>
      <c r="L47" s="136">
        <v>64.277000000000001</v>
      </c>
      <c r="M47" s="111"/>
      <c r="N47" s="111">
        <v>717</v>
      </c>
      <c r="O47" s="111">
        <v>717</v>
      </c>
      <c r="P47" s="111">
        <f>E47+J47</f>
        <v>904.17499999999995</v>
      </c>
    </row>
    <row r="48" spans="1:16" ht="3.75" customHeight="1" x14ac:dyDescent="0.25">
      <c r="A48" s="5"/>
      <c r="B48" s="5"/>
      <c r="C48" s="86"/>
      <c r="D48" s="21"/>
      <c r="E48" s="136"/>
      <c r="F48" s="136"/>
      <c r="G48" s="136"/>
      <c r="H48" s="136"/>
      <c r="I48" s="136"/>
      <c r="J48" s="136"/>
      <c r="K48" s="136"/>
      <c r="L48" s="136"/>
      <c r="M48" s="136"/>
      <c r="N48" s="137"/>
      <c r="O48" s="137"/>
      <c r="P48" s="136"/>
    </row>
    <row r="49" spans="1:16" s="8" customFormat="1" ht="14.25" x14ac:dyDescent="0.25">
      <c r="A49" s="7"/>
      <c r="B49" s="7">
        <v>240000</v>
      </c>
      <c r="C49" s="40" t="s">
        <v>185</v>
      </c>
      <c r="D49" s="20" t="s">
        <v>73</v>
      </c>
      <c r="E49" s="112">
        <f>E50+E51</f>
        <v>0</v>
      </c>
      <c r="F49" s="112">
        <f>F50+F51</f>
        <v>0</v>
      </c>
      <c r="G49" s="135">
        <f t="shared" ref="G49:P49" si="12">G50+G51</f>
        <v>0</v>
      </c>
      <c r="H49" s="135">
        <f t="shared" si="12"/>
        <v>0</v>
      </c>
      <c r="I49" s="135"/>
      <c r="J49" s="112">
        <f t="shared" si="12"/>
        <v>523.20000000000005</v>
      </c>
      <c r="K49" s="112">
        <f t="shared" si="12"/>
        <v>23.2</v>
      </c>
      <c r="L49" s="135">
        <f t="shared" si="12"/>
        <v>0</v>
      </c>
      <c r="M49" s="112">
        <f t="shared" si="12"/>
        <v>0</v>
      </c>
      <c r="N49" s="138">
        <f t="shared" si="12"/>
        <v>500</v>
      </c>
      <c r="O49" s="138">
        <f t="shared" si="12"/>
        <v>500</v>
      </c>
      <c r="P49" s="112">
        <f t="shared" si="12"/>
        <v>523.20000000000005</v>
      </c>
    </row>
    <row r="50" spans="1:16" x14ac:dyDescent="0.25">
      <c r="A50" s="5"/>
      <c r="B50" s="5">
        <v>240602</v>
      </c>
      <c r="C50" s="86"/>
      <c r="D50" s="21" t="s">
        <v>74</v>
      </c>
      <c r="E50" s="111"/>
      <c r="F50" s="111"/>
      <c r="G50" s="136"/>
      <c r="H50" s="136"/>
      <c r="I50" s="136"/>
      <c r="J50" s="137">
        <f>N50+K50</f>
        <v>23.2</v>
      </c>
      <c r="K50" s="111">
        <v>23.2</v>
      </c>
      <c r="L50" s="136"/>
      <c r="M50" s="111"/>
      <c r="N50" s="137"/>
      <c r="O50" s="137"/>
      <c r="P50" s="111">
        <f>E50+J50</f>
        <v>23.2</v>
      </c>
    </row>
    <row r="51" spans="1:16" ht="22.5" x14ac:dyDescent="0.25">
      <c r="A51" s="5"/>
      <c r="B51" s="5">
        <v>240604</v>
      </c>
      <c r="C51" s="29" t="s">
        <v>184</v>
      </c>
      <c r="D51" s="21" t="s">
        <v>80</v>
      </c>
      <c r="E51" s="111"/>
      <c r="F51" s="111"/>
      <c r="G51" s="136"/>
      <c r="H51" s="136"/>
      <c r="I51" s="136"/>
      <c r="J51" s="137">
        <f>N51</f>
        <v>500</v>
      </c>
      <c r="K51" s="136"/>
      <c r="L51" s="136"/>
      <c r="M51" s="136"/>
      <c r="N51" s="137">
        <f>O51</f>
        <v>500</v>
      </c>
      <c r="O51" s="137">
        <v>500</v>
      </c>
      <c r="P51" s="111">
        <f>E51+J51</f>
        <v>500</v>
      </c>
    </row>
    <row r="52" spans="1:16" ht="3.75" customHeight="1" x14ac:dyDescent="0.25">
      <c r="A52" s="5"/>
      <c r="B52" s="5"/>
      <c r="C52" s="86"/>
      <c r="D52" s="21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</row>
    <row r="53" spans="1:16" s="8" customFormat="1" ht="14.25" x14ac:dyDescent="0.25">
      <c r="A53" s="7"/>
      <c r="B53" s="7">
        <v>250000</v>
      </c>
      <c r="C53" s="19"/>
      <c r="D53" s="20" t="s">
        <v>82</v>
      </c>
      <c r="E53" s="112">
        <f>SUM(E54:E57)</f>
        <v>239.88</v>
      </c>
      <c r="F53" s="112">
        <f t="shared" ref="F53:P53" si="13">SUM(F54:F57)</f>
        <v>239.88</v>
      </c>
      <c r="G53" s="112">
        <f t="shared" si="13"/>
        <v>0</v>
      </c>
      <c r="H53" s="112">
        <f t="shared" si="13"/>
        <v>0</v>
      </c>
      <c r="I53" s="112">
        <f t="shared" si="13"/>
        <v>0</v>
      </c>
      <c r="J53" s="112">
        <f t="shared" si="13"/>
        <v>0.504</v>
      </c>
      <c r="K53" s="112">
        <f t="shared" si="13"/>
        <v>0.504</v>
      </c>
      <c r="L53" s="112">
        <f t="shared" si="13"/>
        <v>0</v>
      </c>
      <c r="M53" s="112">
        <f t="shared" si="13"/>
        <v>0</v>
      </c>
      <c r="N53" s="112">
        <f t="shared" si="13"/>
        <v>0</v>
      </c>
      <c r="O53" s="112">
        <f t="shared" si="13"/>
        <v>0</v>
      </c>
      <c r="P53" s="112">
        <f t="shared" si="13"/>
        <v>240.38400000000001</v>
      </c>
    </row>
    <row r="54" spans="1:16" ht="22.5" x14ac:dyDescent="0.25">
      <c r="A54" s="5"/>
      <c r="B54" s="5">
        <v>250203</v>
      </c>
      <c r="C54" s="86" t="s">
        <v>272</v>
      </c>
      <c r="D54" s="21" t="s">
        <v>273</v>
      </c>
      <c r="E54" s="111">
        <f>F54</f>
        <v>22.78</v>
      </c>
      <c r="F54" s="111">
        <v>22.78</v>
      </c>
      <c r="G54" s="111"/>
      <c r="H54" s="111"/>
      <c r="I54" s="111"/>
      <c r="J54" s="111"/>
      <c r="K54" s="111"/>
      <c r="L54" s="111"/>
      <c r="M54" s="111"/>
      <c r="N54" s="111"/>
      <c r="O54" s="111"/>
      <c r="P54" s="111">
        <f>E54+J54</f>
        <v>22.78</v>
      </c>
    </row>
    <row r="55" spans="1:16" x14ac:dyDescent="0.25">
      <c r="A55" s="5"/>
      <c r="B55" s="5">
        <v>250380</v>
      </c>
      <c r="C55" s="86" t="s">
        <v>186</v>
      </c>
      <c r="D55" s="21" t="s">
        <v>124</v>
      </c>
      <c r="E55" s="111">
        <f>F55</f>
        <v>42.7</v>
      </c>
      <c r="F55" s="111">
        <v>42.7</v>
      </c>
      <c r="G55" s="136"/>
      <c r="H55" s="136"/>
      <c r="I55" s="136"/>
      <c r="J55" s="111">
        <f>N55</f>
        <v>0</v>
      </c>
      <c r="K55" s="136"/>
      <c r="L55" s="136"/>
      <c r="M55" s="136"/>
      <c r="N55" s="111">
        <f>O55</f>
        <v>0</v>
      </c>
      <c r="O55" s="111"/>
      <c r="P55" s="111">
        <f>E55+J55</f>
        <v>42.7</v>
      </c>
    </row>
    <row r="56" spans="1:16" x14ac:dyDescent="0.25">
      <c r="A56" s="5"/>
      <c r="B56" s="5">
        <v>250404</v>
      </c>
      <c r="C56" s="86" t="s">
        <v>197</v>
      </c>
      <c r="D56" s="21" t="s">
        <v>75</v>
      </c>
      <c r="E56" s="111">
        <f>F56</f>
        <v>174.4</v>
      </c>
      <c r="F56" s="111">
        <v>174.4</v>
      </c>
      <c r="G56" s="136"/>
      <c r="H56" s="136"/>
      <c r="I56" s="136"/>
      <c r="J56" s="111">
        <f>K56+N56</f>
        <v>0.504</v>
      </c>
      <c r="K56" s="111">
        <v>0.504</v>
      </c>
      <c r="L56" s="111"/>
      <c r="M56" s="111"/>
      <c r="N56" s="111">
        <f>O56</f>
        <v>0</v>
      </c>
      <c r="O56" s="111"/>
      <c r="P56" s="111">
        <f>E56+J56</f>
        <v>174.904</v>
      </c>
    </row>
    <row r="57" spans="1:16" ht="22.5" hidden="1" x14ac:dyDescent="0.25">
      <c r="A57" s="5"/>
      <c r="B57" s="5"/>
      <c r="C57" s="86"/>
      <c r="D57" s="21" t="s">
        <v>79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</row>
    <row r="58" spans="1:16" ht="3" customHeight="1" x14ac:dyDescent="0.25">
      <c r="A58" s="5"/>
      <c r="B58" s="5"/>
      <c r="C58" s="86"/>
      <c r="D58" s="21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</row>
    <row r="59" spans="1:16" s="8" customFormat="1" ht="14.25" x14ac:dyDescent="0.25">
      <c r="A59" s="7"/>
      <c r="B59" s="7"/>
      <c r="C59" s="19"/>
      <c r="D59" s="20" t="s">
        <v>76</v>
      </c>
      <c r="E59" s="112">
        <f t="shared" ref="E59:P59" si="14">E12+E15+E18+E23+E30+E33+E36+E42+E49+E53+E39+E46</f>
        <v>16907.88</v>
      </c>
      <c r="F59" s="112">
        <f t="shared" si="14"/>
        <v>16907.88</v>
      </c>
      <c r="G59" s="112">
        <f t="shared" si="14"/>
        <v>8948.65</v>
      </c>
      <c r="H59" s="112">
        <f t="shared" si="14"/>
        <v>2479.52</v>
      </c>
      <c r="I59" s="112">
        <f t="shared" si="14"/>
        <v>0</v>
      </c>
      <c r="J59" s="112">
        <f t="shared" si="14"/>
        <v>5409.1279999999988</v>
      </c>
      <c r="K59" s="112">
        <f t="shared" si="14"/>
        <v>1606.4279999999999</v>
      </c>
      <c r="L59" s="112">
        <f t="shared" si="14"/>
        <v>86.37700000000001</v>
      </c>
      <c r="M59" s="112">
        <f t="shared" si="14"/>
        <v>0</v>
      </c>
      <c r="N59" s="112">
        <f t="shared" si="14"/>
        <v>3802.7</v>
      </c>
      <c r="O59" s="112">
        <f t="shared" si="14"/>
        <v>3802</v>
      </c>
      <c r="P59" s="112">
        <f t="shared" si="14"/>
        <v>22317.007999999998</v>
      </c>
    </row>
    <row r="60" spans="1:16" ht="3" customHeight="1" x14ac:dyDescent="0.25">
      <c r="A60" s="5"/>
      <c r="B60" s="5"/>
      <c r="C60" s="5"/>
      <c r="D60" s="21"/>
      <c r="E60" s="23"/>
      <c r="F60" s="23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22.5" hidden="1" x14ac:dyDescent="0.25">
      <c r="B61" s="5">
        <v>250302</v>
      </c>
      <c r="C61" s="5"/>
      <c r="D61" s="21" t="s">
        <v>77</v>
      </c>
      <c r="E61" s="23" t="e">
        <f>#REF!</f>
        <v>#REF!</v>
      </c>
      <c r="F61" s="23"/>
      <c r="G61" s="5" t="e">
        <f>#REF!</f>
        <v>#REF!</v>
      </c>
      <c r="H61" s="5" t="e">
        <f>#REF!</f>
        <v>#REF!</v>
      </c>
      <c r="I61" s="5"/>
      <c r="J61" s="5" t="e">
        <f>#REF!</f>
        <v>#REF!</v>
      </c>
      <c r="K61" s="5" t="e">
        <f>#REF!</f>
        <v>#REF!</v>
      </c>
      <c r="L61" s="5" t="e">
        <f>#REF!</f>
        <v>#REF!</v>
      </c>
      <c r="M61" s="5" t="e">
        <f>#REF!</f>
        <v>#REF!</v>
      </c>
      <c r="N61" s="5" t="e">
        <f>#REF!</f>
        <v>#REF!</v>
      </c>
      <c r="O61" s="5" t="e">
        <f>#REF!</f>
        <v>#REF!</v>
      </c>
      <c r="P61" s="23" t="e">
        <f>#REF!</f>
        <v>#REF!</v>
      </c>
    </row>
    <row r="62" spans="1:16" ht="3" hidden="1" customHeight="1" x14ac:dyDescent="0.25">
      <c r="B62" s="5"/>
      <c r="C62" s="5"/>
      <c r="D62" s="21"/>
      <c r="E62" s="23"/>
      <c r="F62" s="23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s="8" customFormat="1" ht="14.25" hidden="1" x14ac:dyDescent="0.25">
      <c r="B63" s="7"/>
      <c r="C63" s="7"/>
      <c r="D63" s="20" t="s">
        <v>78</v>
      </c>
      <c r="E63" s="24" t="e">
        <f>E59+E61</f>
        <v>#REF!</v>
      </c>
      <c r="F63" s="24"/>
      <c r="G63" s="24" t="e">
        <f t="shared" ref="G63:O63" si="15">G59+G61</f>
        <v>#REF!</v>
      </c>
      <c r="H63" s="7" t="e">
        <f t="shared" si="15"/>
        <v>#REF!</v>
      </c>
      <c r="I63" s="7"/>
      <c r="J63" s="24" t="e">
        <f t="shared" si="15"/>
        <v>#REF!</v>
      </c>
      <c r="K63" s="24" t="e">
        <f t="shared" si="15"/>
        <v>#REF!</v>
      </c>
      <c r="L63" s="7" t="e">
        <f t="shared" si="15"/>
        <v>#REF!</v>
      </c>
      <c r="M63" s="24" t="e">
        <f t="shared" si="15"/>
        <v>#REF!</v>
      </c>
      <c r="N63" s="24" t="e">
        <f t="shared" si="15"/>
        <v>#REF!</v>
      </c>
      <c r="O63" s="24" t="e">
        <f t="shared" si="15"/>
        <v>#REF!</v>
      </c>
      <c r="P63" s="24" t="e">
        <f>P59+P61</f>
        <v>#REF!</v>
      </c>
    </row>
    <row r="64" spans="1:16" s="8" customFormat="1" ht="14.25" x14ac:dyDescent="0.25">
      <c r="B64" s="36"/>
      <c r="C64" s="36"/>
      <c r="D64" s="89"/>
      <c r="E64" s="37"/>
      <c r="F64" s="37"/>
      <c r="G64" s="37"/>
      <c r="H64" s="36"/>
      <c r="I64" s="36"/>
      <c r="J64" s="37"/>
      <c r="K64" s="37"/>
      <c r="L64" s="36"/>
      <c r="M64" s="37"/>
      <c r="N64" s="37"/>
      <c r="O64" s="37"/>
      <c r="P64" s="37"/>
    </row>
    <row r="65" spans="1:16" s="8" customFormat="1" ht="14.25" x14ac:dyDescent="0.25">
      <c r="A65" s="174" t="s">
        <v>162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</row>
    <row r="66" spans="1:16" ht="13.5" customHeight="1" x14ac:dyDescent="0.25">
      <c r="A66" s="174" t="s">
        <v>161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</row>
    <row r="67" spans="1:16" x14ac:dyDescent="0.25">
      <c r="D67" s="14"/>
    </row>
    <row r="68" spans="1:16" s="22" customFormat="1" ht="17.25" customHeight="1" x14ac:dyDescent="0.25">
      <c r="A68" s="157" t="s">
        <v>300</v>
      </c>
      <c r="B68" s="157"/>
      <c r="C68" s="157"/>
      <c r="D68" s="157"/>
      <c r="E68" s="157"/>
      <c r="F68" s="157"/>
      <c r="G68" s="157"/>
      <c r="H68" s="157"/>
      <c r="I68" s="157"/>
      <c r="J68" s="157"/>
      <c r="K68" s="172"/>
      <c r="L68" s="172"/>
      <c r="M68" s="172"/>
    </row>
    <row r="69" spans="1:16" x14ac:dyDescent="0.25">
      <c r="D69" s="14"/>
      <c r="H69" s="38"/>
      <c r="I69" s="38"/>
      <c r="J69" s="38"/>
      <c r="K69" s="38"/>
      <c r="L69" s="38"/>
      <c r="M69" s="38"/>
    </row>
    <row r="70" spans="1:16" x14ac:dyDescent="0.25">
      <c r="D70" s="14"/>
    </row>
    <row r="71" spans="1:16" x14ac:dyDescent="0.25">
      <c r="D71" s="14"/>
    </row>
    <row r="72" spans="1:16" x14ac:dyDescent="0.25">
      <c r="D72" s="14"/>
    </row>
    <row r="73" spans="1:16" x14ac:dyDescent="0.25">
      <c r="D73" s="14"/>
    </row>
    <row r="74" spans="1:16" x14ac:dyDescent="0.25">
      <c r="D74" s="14"/>
    </row>
    <row r="75" spans="1:16" x14ac:dyDescent="0.25">
      <c r="D75" s="14"/>
    </row>
    <row r="76" spans="1:16" x14ac:dyDescent="0.25">
      <c r="D76" s="14"/>
    </row>
    <row r="77" spans="1:16" x14ac:dyDescent="0.25">
      <c r="D77" s="14"/>
    </row>
    <row r="78" spans="1:16" x14ac:dyDescent="0.25">
      <c r="D78" s="14"/>
    </row>
    <row r="79" spans="1:16" x14ac:dyDescent="0.25">
      <c r="D79" s="14"/>
    </row>
    <row r="80" spans="1:16" x14ac:dyDescent="0.25">
      <c r="D80" s="14"/>
    </row>
    <row r="81" spans="4:4" x14ac:dyDescent="0.25">
      <c r="D81" s="14"/>
    </row>
  </sheetData>
  <mergeCells count="28">
    <mergeCell ref="K68:M68"/>
    <mergeCell ref="D8:D11"/>
    <mergeCell ref="E9:E11"/>
    <mergeCell ref="G9:H9"/>
    <mergeCell ref="G10:G11"/>
    <mergeCell ref="H10:H11"/>
    <mergeCell ref="I9:I11"/>
    <mergeCell ref="F9:F11"/>
    <mergeCell ref="E8:I8"/>
    <mergeCell ref="A65:P65"/>
    <mergeCell ref="A66:P66"/>
    <mergeCell ref="A68:J68"/>
    <mergeCell ref="A8:A11"/>
    <mergeCell ref="C8:C11"/>
    <mergeCell ref="O10:O11"/>
    <mergeCell ref="P8:P11"/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3"/>
  <sheetViews>
    <sheetView tabSelected="1" workbookViewId="0">
      <selection activeCell="F47" sqref="F47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48" t="s">
        <v>85</v>
      </c>
      <c r="G1" s="148"/>
      <c r="H1" s="148"/>
      <c r="I1" s="90"/>
    </row>
    <row r="2" spans="1:9" ht="35.25" customHeight="1" x14ac:dyDescent="0.25">
      <c r="F2" s="148" t="s">
        <v>311</v>
      </c>
      <c r="G2" s="148"/>
      <c r="H2" s="148"/>
      <c r="I2" s="148"/>
    </row>
    <row r="3" spans="1:9" ht="5.25" customHeight="1" x14ac:dyDescent="0.25"/>
    <row r="4" spans="1:9" ht="15" x14ac:dyDescent="0.25">
      <c r="B4" s="149" t="s">
        <v>295</v>
      </c>
      <c r="C4" s="149"/>
      <c r="D4" s="149"/>
      <c r="E4" s="149"/>
      <c r="F4" s="149"/>
      <c r="G4" s="149"/>
      <c r="H4" s="149"/>
      <c r="I4" s="149"/>
    </row>
    <row r="5" spans="1:9" ht="5.25" customHeight="1" x14ac:dyDescent="0.25"/>
    <row r="6" spans="1:9" ht="15" customHeight="1" x14ac:dyDescent="0.25">
      <c r="H6" s="183" t="s">
        <v>102</v>
      </c>
      <c r="I6" s="183"/>
    </row>
    <row r="7" spans="1:9" s="14" customFormat="1" ht="26.25" customHeight="1" x14ac:dyDescent="0.25">
      <c r="A7" s="175" t="s">
        <v>160</v>
      </c>
      <c r="B7" s="179" t="s">
        <v>159</v>
      </c>
      <c r="C7" s="179" t="s">
        <v>147</v>
      </c>
      <c r="D7" s="179" t="s">
        <v>158</v>
      </c>
      <c r="E7" s="175" t="s">
        <v>87</v>
      </c>
      <c r="F7" s="176" t="s">
        <v>157</v>
      </c>
      <c r="G7" s="176" t="s">
        <v>86</v>
      </c>
      <c r="H7" s="176" t="s">
        <v>156</v>
      </c>
      <c r="I7" s="176" t="s">
        <v>155</v>
      </c>
    </row>
    <row r="8" spans="1:9" s="14" customFormat="1" ht="18.75" customHeight="1" x14ac:dyDescent="0.25">
      <c r="A8" s="175"/>
      <c r="B8" s="180"/>
      <c r="C8" s="180"/>
      <c r="D8" s="180"/>
      <c r="E8" s="175"/>
      <c r="F8" s="176"/>
      <c r="G8" s="176"/>
      <c r="H8" s="176"/>
      <c r="I8" s="176"/>
    </row>
    <row r="9" spans="1:9" s="14" customFormat="1" ht="40.5" customHeight="1" x14ac:dyDescent="0.25">
      <c r="A9" s="175"/>
      <c r="B9" s="181"/>
      <c r="C9" s="181"/>
      <c r="D9" s="181"/>
      <c r="E9" s="175"/>
      <c r="F9" s="176"/>
      <c r="G9" s="176"/>
      <c r="H9" s="176"/>
      <c r="I9" s="176"/>
    </row>
    <row r="10" spans="1:9" s="8" customFormat="1" ht="14.25" x14ac:dyDescent="0.25">
      <c r="A10" s="7"/>
      <c r="B10" s="19" t="s">
        <v>84</v>
      </c>
      <c r="C10" s="20"/>
      <c r="D10" s="20"/>
      <c r="E10" s="7"/>
      <c r="F10" s="134">
        <f>F31+F61+F75+F41+F65+F46</f>
        <v>3802</v>
      </c>
      <c r="G10" s="7"/>
      <c r="H10" s="7"/>
      <c r="I10" s="24">
        <f t="shared" ref="I10:I16" si="0">F10</f>
        <v>3802</v>
      </c>
    </row>
    <row r="11" spans="1:9" ht="14.25" hidden="1" x14ac:dyDescent="0.25">
      <c r="A11" s="5"/>
      <c r="B11" s="26">
        <v>100203</v>
      </c>
      <c r="C11" s="91" t="s">
        <v>175</v>
      </c>
      <c r="D11" s="26"/>
      <c r="E11" s="26"/>
      <c r="F11" s="133">
        <f>SUM(F12:F16)</f>
        <v>0</v>
      </c>
      <c r="G11" s="9"/>
      <c r="H11" s="9"/>
      <c r="I11" s="27">
        <f t="shared" si="0"/>
        <v>0</v>
      </c>
    </row>
    <row r="12" spans="1:9" ht="14.25" hidden="1" customHeight="1" x14ac:dyDescent="0.25">
      <c r="A12" s="5"/>
      <c r="B12" s="29" t="s">
        <v>90</v>
      </c>
      <c r="C12" s="92"/>
      <c r="D12" s="12"/>
      <c r="E12" s="5" t="s">
        <v>166</v>
      </c>
      <c r="F12" s="132"/>
      <c r="G12" s="5"/>
      <c r="H12" s="5"/>
      <c r="I12" s="23">
        <f t="shared" si="0"/>
        <v>0</v>
      </c>
    </row>
    <row r="13" spans="1:9" ht="14.25" hidden="1" customHeight="1" x14ac:dyDescent="0.25">
      <c r="A13" s="5"/>
      <c r="B13" s="29" t="s">
        <v>90</v>
      </c>
      <c r="C13" s="101"/>
      <c r="D13" s="102"/>
      <c r="E13" s="5" t="s">
        <v>231</v>
      </c>
      <c r="F13" s="132"/>
      <c r="G13" s="5"/>
      <c r="H13" s="5"/>
      <c r="I13" s="23">
        <f t="shared" si="0"/>
        <v>0</v>
      </c>
    </row>
    <row r="14" spans="1:9" ht="14.25" hidden="1" customHeight="1" x14ac:dyDescent="0.25">
      <c r="A14" s="5"/>
      <c r="B14" s="29" t="s">
        <v>90</v>
      </c>
      <c r="C14" s="101"/>
      <c r="D14" s="102"/>
      <c r="E14" s="5" t="s">
        <v>232</v>
      </c>
      <c r="F14" s="132"/>
      <c r="G14" s="5"/>
      <c r="H14" s="5"/>
      <c r="I14" s="23">
        <f t="shared" si="0"/>
        <v>0</v>
      </c>
    </row>
    <row r="15" spans="1:9" ht="14.25" hidden="1" customHeight="1" x14ac:dyDescent="0.25">
      <c r="A15" s="5"/>
      <c r="B15" s="29" t="s">
        <v>90</v>
      </c>
      <c r="C15" s="101"/>
      <c r="D15" s="102"/>
      <c r="E15" s="5" t="s">
        <v>234</v>
      </c>
      <c r="F15" s="132"/>
      <c r="G15" s="5"/>
      <c r="H15" s="5"/>
      <c r="I15" s="23">
        <f t="shared" si="0"/>
        <v>0</v>
      </c>
    </row>
    <row r="16" spans="1:9" ht="14.25" hidden="1" customHeight="1" x14ac:dyDescent="0.25">
      <c r="A16" s="5"/>
      <c r="B16" s="29" t="s">
        <v>90</v>
      </c>
      <c r="C16" s="101"/>
      <c r="D16" s="102"/>
      <c r="E16" s="5" t="s">
        <v>190</v>
      </c>
      <c r="F16" s="132"/>
      <c r="G16" s="5"/>
      <c r="H16" s="5"/>
      <c r="I16" s="23">
        <f t="shared" si="0"/>
        <v>0</v>
      </c>
    </row>
    <row r="17" spans="1:9" ht="2.25" customHeight="1" x14ac:dyDescent="0.25">
      <c r="A17" s="5"/>
      <c r="B17" s="29"/>
      <c r="C17" s="101"/>
      <c r="D17" s="102"/>
      <c r="E17" s="5"/>
      <c r="F17" s="132"/>
      <c r="G17" s="5"/>
      <c r="H17" s="5"/>
      <c r="I17" s="23"/>
    </row>
    <row r="18" spans="1:9" s="28" customFormat="1" ht="14.25" customHeight="1" x14ac:dyDescent="0.25">
      <c r="A18" s="9"/>
      <c r="B18" s="41" t="s">
        <v>274</v>
      </c>
      <c r="C18" s="93"/>
      <c r="D18" s="42"/>
      <c r="E18" s="9" t="s">
        <v>45</v>
      </c>
      <c r="F18" s="133">
        <f>F19</f>
        <v>150</v>
      </c>
      <c r="G18" s="9"/>
      <c r="H18" s="9"/>
      <c r="I18" s="27">
        <f>I19</f>
        <v>150</v>
      </c>
    </row>
    <row r="19" spans="1:9" ht="14.25" customHeight="1" x14ac:dyDescent="0.25">
      <c r="A19" s="5"/>
      <c r="B19" s="29" t="s">
        <v>90</v>
      </c>
      <c r="C19" s="101"/>
      <c r="D19" s="102"/>
      <c r="E19" s="5" t="s">
        <v>288</v>
      </c>
      <c r="F19" s="132">
        <v>150</v>
      </c>
      <c r="G19" s="5"/>
      <c r="H19" s="5"/>
      <c r="I19" s="23">
        <f>F19</f>
        <v>150</v>
      </c>
    </row>
    <row r="20" spans="1:9" ht="3.75" customHeight="1" x14ac:dyDescent="0.25">
      <c r="A20" s="5"/>
      <c r="B20" s="29"/>
      <c r="C20" s="101"/>
      <c r="D20" s="102"/>
      <c r="E20" s="5"/>
      <c r="F20" s="132"/>
      <c r="G20" s="5"/>
      <c r="H20" s="5"/>
      <c r="I20" s="23"/>
    </row>
    <row r="21" spans="1:9" s="28" customFormat="1" ht="14.25" hidden="1" customHeight="1" x14ac:dyDescent="0.25">
      <c r="A21" s="9"/>
      <c r="B21" s="41" t="s">
        <v>64</v>
      </c>
      <c r="C21" s="93" t="s">
        <v>176</v>
      </c>
      <c r="D21" s="42"/>
      <c r="E21" s="9" t="s">
        <v>65</v>
      </c>
      <c r="F21" s="133">
        <f>SUM(F22:F25)</f>
        <v>0</v>
      </c>
      <c r="G21" s="9"/>
      <c r="H21" s="9"/>
      <c r="I21" s="27">
        <f t="shared" ref="I21:I31" si="1">F21</f>
        <v>0</v>
      </c>
    </row>
    <row r="22" spans="1:9" ht="14.25" hidden="1" customHeight="1" x14ac:dyDescent="0.25">
      <c r="A22" s="5"/>
      <c r="B22" s="29" t="s">
        <v>90</v>
      </c>
      <c r="C22" s="101"/>
      <c r="D22" s="102"/>
      <c r="E22" s="5" t="s">
        <v>198</v>
      </c>
      <c r="F22" s="132"/>
      <c r="G22" s="5"/>
      <c r="H22" s="5"/>
      <c r="I22" s="23">
        <f t="shared" si="1"/>
        <v>0</v>
      </c>
    </row>
    <row r="23" spans="1:9" ht="14.25" hidden="1" customHeight="1" x14ac:dyDescent="0.25">
      <c r="A23" s="5"/>
      <c r="B23" s="29"/>
      <c r="C23" s="101"/>
      <c r="D23" s="102"/>
      <c r="E23" s="5" t="s">
        <v>227</v>
      </c>
      <c r="F23" s="132"/>
      <c r="G23" s="5"/>
      <c r="H23" s="5"/>
      <c r="I23" s="23">
        <f t="shared" si="1"/>
        <v>0</v>
      </c>
    </row>
    <row r="24" spans="1:9" ht="14.25" hidden="1" customHeight="1" x14ac:dyDescent="0.25">
      <c r="A24" s="5"/>
      <c r="B24" s="29"/>
      <c r="C24" s="101"/>
      <c r="D24" s="102"/>
      <c r="E24" s="5" t="s">
        <v>228</v>
      </c>
      <c r="F24" s="132"/>
      <c r="G24" s="5"/>
      <c r="H24" s="5"/>
      <c r="I24" s="23">
        <f t="shared" si="1"/>
        <v>0</v>
      </c>
    </row>
    <row r="25" spans="1:9" ht="14.25" hidden="1" customHeight="1" x14ac:dyDescent="0.25">
      <c r="A25" s="5"/>
      <c r="B25" s="29"/>
      <c r="C25" s="101"/>
      <c r="D25" s="102"/>
      <c r="E25" s="5" t="s">
        <v>229</v>
      </c>
      <c r="F25" s="132"/>
      <c r="G25" s="5"/>
      <c r="H25" s="5"/>
      <c r="I25" s="23">
        <f t="shared" si="1"/>
        <v>0</v>
      </c>
    </row>
    <row r="26" spans="1:9" s="28" customFormat="1" ht="14.25" customHeight="1" x14ac:dyDescent="0.25">
      <c r="A26" s="9"/>
      <c r="B26" s="41" t="s">
        <v>48</v>
      </c>
      <c r="C26" s="93" t="s">
        <v>171</v>
      </c>
      <c r="D26" s="42"/>
      <c r="E26" s="9" t="s">
        <v>49</v>
      </c>
      <c r="F26" s="133">
        <f>F27+F28</f>
        <v>22.2</v>
      </c>
      <c r="G26" s="9"/>
      <c r="H26" s="9"/>
      <c r="I26" s="27">
        <f t="shared" si="1"/>
        <v>22.2</v>
      </c>
    </row>
    <row r="27" spans="1:9" ht="14.25" customHeight="1" x14ac:dyDescent="0.25">
      <c r="A27" s="5"/>
      <c r="B27" s="29" t="s">
        <v>90</v>
      </c>
      <c r="C27" s="101"/>
      <c r="D27" s="102"/>
      <c r="E27" s="5" t="s">
        <v>296</v>
      </c>
      <c r="F27" s="132">
        <v>22.2</v>
      </c>
      <c r="G27" s="5"/>
      <c r="H27" s="5"/>
      <c r="I27" s="23">
        <f t="shared" si="1"/>
        <v>22.2</v>
      </c>
    </row>
    <row r="28" spans="1:9" ht="14.25" hidden="1" customHeight="1" x14ac:dyDescent="0.25">
      <c r="A28" s="5"/>
      <c r="B28" s="29"/>
      <c r="C28" s="101"/>
      <c r="D28" s="102"/>
      <c r="E28" s="5" t="s">
        <v>230</v>
      </c>
      <c r="F28" s="132"/>
      <c r="G28" s="5"/>
      <c r="H28" s="5"/>
      <c r="I28" s="23">
        <f t="shared" si="1"/>
        <v>0</v>
      </c>
    </row>
    <row r="29" spans="1:9" s="28" customFormat="1" ht="14.25" hidden="1" customHeight="1" x14ac:dyDescent="0.25">
      <c r="A29" s="9"/>
      <c r="B29" s="41" t="s">
        <v>167</v>
      </c>
      <c r="C29" s="93" t="s">
        <v>197</v>
      </c>
      <c r="D29" s="42"/>
      <c r="E29" s="9" t="s">
        <v>75</v>
      </c>
      <c r="F29" s="133"/>
      <c r="G29" s="9"/>
      <c r="H29" s="9"/>
      <c r="I29" s="27">
        <f t="shared" si="1"/>
        <v>0</v>
      </c>
    </row>
    <row r="30" spans="1:9" ht="15" hidden="1" customHeight="1" x14ac:dyDescent="0.25">
      <c r="A30" s="5"/>
      <c r="B30" s="85" t="s">
        <v>90</v>
      </c>
      <c r="C30" s="97"/>
      <c r="D30" s="98"/>
      <c r="E30" s="5" t="s">
        <v>192</v>
      </c>
      <c r="F30" s="132"/>
      <c r="G30" s="5"/>
      <c r="H30" s="5"/>
      <c r="I30" s="23">
        <f t="shared" si="1"/>
        <v>0</v>
      </c>
    </row>
    <row r="31" spans="1:9" s="8" customFormat="1" ht="14.25" x14ac:dyDescent="0.25">
      <c r="A31" s="7"/>
      <c r="B31" s="25"/>
      <c r="C31" s="94"/>
      <c r="D31" s="30"/>
      <c r="E31" s="7" t="s">
        <v>91</v>
      </c>
      <c r="F31" s="134">
        <f>F11+F29+F21+F26+F18</f>
        <v>172.2</v>
      </c>
      <c r="G31" s="7"/>
      <c r="H31" s="7"/>
      <c r="I31" s="24">
        <f t="shared" si="1"/>
        <v>172.2</v>
      </c>
    </row>
    <row r="32" spans="1:9" s="8" customFormat="1" ht="3" customHeight="1" x14ac:dyDescent="0.25">
      <c r="A32" s="7"/>
      <c r="B32" s="25"/>
      <c r="C32" s="94"/>
      <c r="D32" s="30"/>
      <c r="E32" s="7"/>
      <c r="F32" s="134"/>
      <c r="G32" s="7"/>
      <c r="H32" s="7"/>
      <c r="I32" s="24"/>
    </row>
    <row r="33" spans="1:9" s="28" customFormat="1" ht="14.25" x14ac:dyDescent="0.25">
      <c r="A33" s="9"/>
      <c r="B33" s="26">
        <v>150101</v>
      </c>
      <c r="C33" s="91" t="s">
        <v>195</v>
      </c>
      <c r="D33" s="34"/>
      <c r="E33" s="9" t="s">
        <v>70</v>
      </c>
      <c r="F33" s="133">
        <f>F41</f>
        <v>500</v>
      </c>
      <c r="G33" s="9"/>
      <c r="H33" s="9"/>
      <c r="I33" s="27">
        <f>F33</f>
        <v>500</v>
      </c>
    </row>
    <row r="34" spans="1:9" ht="13.5" customHeight="1" x14ac:dyDescent="0.25">
      <c r="A34" s="182"/>
      <c r="B34" s="178">
        <v>3122</v>
      </c>
      <c r="C34" s="177"/>
      <c r="D34" s="98"/>
      <c r="E34" s="5" t="s">
        <v>93</v>
      </c>
      <c r="F34" s="132">
        <v>400</v>
      </c>
      <c r="G34" s="5"/>
      <c r="H34" s="5"/>
      <c r="I34" s="23">
        <f>F34</f>
        <v>400</v>
      </c>
    </row>
    <row r="35" spans="1:9" ht="13.5" customHeight="1" x14ac:dyDescent="0.25">
      <c r="A35" s="182"/>
      <c r="B35" s="178"/>
      <c r="C35" s="177"/>
      <c r="D35" s="98"/>
      <c r="E35" s="5" t="s">
        <v>289</v>
      </c>
      <c r="F35" s="132">
        <v>100</v>
      </c>
      <c r="G35" s="5"/>
      <c r="H35" s="5"/>
      <c r="I35" s="23">
        <f>F35</f>
        <v>100</v>
      </c>
    </row>
    <row r="36" spans="1:9" hidden="1" x14ac:dyDescent="0.25">
      <c r="A36" s="182"/>
      <c r="B36" s="178"/>
      <c r="C36" s="177"/>
      <c r="D36" s="98"/>
      <c r="E36" s="5" t="s">
        <v>278</v>
      </c>
      <c r="F36" s="132"/>
      <c r="G36" s="5"/>
      <c r="H36" s="5"/>
      <c r="I36" s="23">
        <f t="shared" ref="I36:I58" si="2">F36</f>
        <v>0</v>
      </c>
    </row>
    <row r="37" spans="1:9" hidden="1" x14ac:dyDescent="0.25">
      <c r="A37" s="182"/>
      <c r="B37" s="178"/>
      <c r="C37" s="177"/>
      <c r="D37" s="98"/>
      <c r="E37" s="5" t="s">
        <v>233</v>
      </c>
      <c r="F37" s="132"/>
      <c r="G37" s="5"/>
      <c r="H37" s="5"/>
      <c r="I37" s="23">
        <f t="shared" si="2"/>
        <v>0</v>
      </c>
    </row>
    <row r="38" spans="1:9" hidden="1" x14ac:dyDescent="0.25">
      <c r="A38" s="182"/>
      <c r="B38" s="178"/>
      <c r="C38" s="177"/>
      <c r="D38" s="98"/>
      <c r="E38" s="5" t="s">
        <v>224</v>
      </c>
      <c r="F38" s="132"/>
      <c r="G38" s="5"/>
      <c r="H38" s="5"/>
      <c r="I38" s="23">
        <f t="shared" si="2"/>
        <v>0</v>
      </c>
    </row>
    <row r="39" spans="1:9" ht="27" hidden="1" x14ac:dyDescent="0.25">
      <c r="A39" s="182"/>
      <c r="B39" s="178"/>
      <c r="C39" s="177"/>
      <c r="D39" s="98"/>
      <c r="E39" s="5" t="s">
        <v>168</v>
      </c>
      <c r="F39" s="132"/>
      <c r="G39" s="5"/>
      <c r="H39" s="5"/>
      <c r="I39" s="23">
        <f t="shared" si="2"/>
        <v>0</v>
      </c>
    </row>
    <row r="40" spans="1:9" ht="3" customHeight="1" x14ac:dyDescent="0.25">
      <c r="A40" s="5"/>
      <c r="B40" s="145"/>
      <c r="C40" s="97"/>
      <c r="D40" s="84"/>
      <c r="E40" s="5"/>
      <c r="F40" s="132"/>
      <c r="G40" s="5"/>
      <c r="H40" s="5"/>
      <c r="I40" s="23"/>
    </row>
    <row r="41" spans="1:9" s="8" customFormat="1" ht="14.25" x14ac:dyDescent="0.25">
      <c r="A41" s="7"/>
      <c r="B41" s="25"/>
      <c r="C41" s="95"/>
      <c r="D41" s="33"/>
      <c r="E41" s="7" t="s">
        <v>94</v>
      </c>
      <c r="F41" s="134">
        <f>SUM(F34:F39)</f>
        <v>500</v>
      </c>
      <c r="G41" s="7"/>
      <c r="H41" s="7"/>
      <c r="I41" s="24">
        <f t="shared" si="2"/>
        <v>500</v>
      </c>
    </row>
    <row r="42" spans="1:9" s="8" customFormat="1" ht="14.25" x14ac:dyDescent="0.25">
      <c r="A42" s="7"/>
      <c r="B42" s="25">
        <v>100102</v>
      </c>
      <c r="C42" s="95"/>
      <c r="D42" s="33"/>
      <c r="E42" s="7" t="s">
        <v>314</v>
      </c>
      <c r="F42" s="134">
        <f>F43</f>
        <v>100</v>
      </c>
      <c r="G42" s="7"/>
      <c r="H42" s="7"/>
      <c r="I42" s="24">
        <f>I43</f>
        <v>100</v>
      </c>
    </row>
    <row r="43" spans="1:9" ht="14.25" customHeight="1" x14ac:dyDescent="0.25">
      <c r="A43" s="5"/>
      <c r="B43" s="12">
        <v>3131</v>
      </c>
      <c r="C43" s="92"/>
      <c r="D43" s="35"/>
      <c r="E43" s="5" t="s">
        <v>315</v>
      </c>
      <c r="F43" s="132">
        <v>100</v>
      </c>
      <c r="G43" s="5"/>
      <c r="H43" s="5"/>
      <c r="I43" s="23">
        <f>F43</f>
        <v>100</v>
      </c>
    </row>
    <row r="44" spans="1:9" s="28" customFormat="1" ht="28.5" x14ac:dyDescent="0.25">
      <c r="A44" s="9"/>
      <c r="B44" s="26">
        <v>210105</v>
      </c>
      <c r="C44" s="91" t="s">
        <v>277</v>
      </c>
      <c r="D44" s="34"/>
      <c r="E44" s="9" t="s">
        <v>275</v>
      </c>
      <c r="F44" s="133">
        <f>F45</f>
        <v>717</v>
      </c>
      <c r="G44" s="9"/>
      <c r="H44" s="9"/>
      <c r="I44" s="23">
        <f t="shared" si="2"/>
        <v>717</v>
      </c>
    </row>
    <row r="45" spans="1:9" s="8" customFormat="1" ht="54" x14ac:dyDescent="0.25">
      <c r="A45" s="7"/>
      <c r="B45" s="12">
        <v>3131</v>
      </c>
      <c r="C45" s="95"/>
      <c r="D45" s="33"/>
      <c r="E45" s="5" t="s">
        <v>299</v>
      </c>
      <c r="F45" s="134">
        <v>717</v>
      </c>
      <c r="G45" s="7"/>
      <c r="H45" s="7"/>
      <c r="I45" s="23">
        <f t="shared" si="2"/>
        <v>717</v>
      </c>
    </row>
    <row r="46" spans="1:9" s="8" customFormat="1" ht="14.25" x14ac:dyDescent="0.25">
      <c r="A46" s="7"/>
      <c r="B46" s="25"/>
      <c r="C46" s="95"/>
      <c r="D46" s="33"/>
      <c r="E46" s="7" t="s">
        <v>298</v>
      </c>
      <c r="F46" s="134">
        <f>F44+F42</f>
        <v>817</v>
      </c>
      <c r="G46" s="7"/>
      <c r="H46" s="7"/>
      <c r="I46" s="24">
        <f>I44</f>
        <v>717</v>
      </c>
    </row>
    <row r="47" spans="1:9" s="8" customFormat="1" ht="3.75" customHeight="1" x14ac:dyDescent="0.25">
      <c r="A47" s="7"/>
      <c r="B47" s="25"/>
      <c r="C47" s="95"/>
      <c r="D47" s="33"/>
      <c r="E47" s="7"/>
      <c r="F47" s="134"/>
      <c r="G47" s="7"/>
      <c r="H47" s="7"/>
      <c r="I47" s="24"/>
    </row>
    <row r="48" spans="1:9" ht="14.25" x14ac:dyDescent="0.25">
      <c r="A48" s="5"/>
      <c r="B48" s="26">
        <v>100203</v>
      </c>
      <c r="C48" s="91" t="s">
        <v>175</v>
      </c>
      <c r="D48" s="26"/>
      <c r="E48" s="26" t="s">
        <v>60</v>
      </c>
      <c r="F48" s="133">
        <f>SUM(F49:F52)</f>
        <v>1300</v>
      </c>
      <c r="G48" s="9"/>
      <c r="H48" s="9"/>
      <c r="I48" s="27">
        <f t="shared" si="2"/>
        <v>1300</v>
      </c>
    </row>
    <row r="49" spans="1:9" x14ac:dyDescent="0.25">
      <c r="A49" s="5"/>
      <c r="B49" s="12">
        <v>3132</v>
      </c>
      <c r="C49" s="92"/>
      <c r="D49" s="12"/>
      <c r="E49" s="5" t="s">
        <v>169</v>
      </c>
      <c r="F49" s="132">
        <v>1150</v>
      </c>
      <c r="G49" s="5"/>
      <c r="H49" s="5"/>
      <c r="I49" s="23">
        <f t="shared" si="2"/>
        <v>1150</v>
      </c>
    </row>
    <row r="50" spans="1:9" x14ac:dyDescent="0.25">
      <c r="A50" s="5"/>
      <c r="B50" s="12"/>
      <c r="C50" s="92"/>
      <c r="D50" s="12"/>
      <c r="E50" s="5" t="s">
        <v>290</v>
      </c>
      <c r="F50" s="132">
        <v>150</v>
      </c>
      <c r="G50" s="5"/>
      <c r="H50" s="5"/>
      <c r="I50" s="23">
        <f t="shared" si="2"/>
        <v>150</v>
      </c>
    </row>
    <row r="51" spans="1:9" hidden="1" x14ac:dyDescent="0.25">
      <c r="A51" s="5"/>
      <c r="B51" s="12"/>
      <c r="C51" s="92"/>
      <c r="D51" s="12"/>
      <c r="E51" s="5" t="s">
        <v>237</v>
      </c>
      <c r="F51" s="132"/>
      <c r="G51" s="5"/>
      <c r="H51" s="5"/>
      <c r="I51" s="23">
        <f t="shared" si="2"/>
        <v>0</v>
      </c>
    </row>
    <row r="52" spans="1:9" hidden="1" x14ac:dyDescent="0.25">
      <c r="A52" s="5"/>
      <c r="B52" s="12"/>
      <c r="C52" s="92"/>
      <c r="D52" s="35"/>
      <c r="E52" s="5" t="s">
        <v>191</v>
      </c>
      <c r="F52" s="132"/>
      <c r="G52" s="5"/>
      <c r="H52" s="5"/>
      <c r="I52" s="23">
        <f t="shared" si="2"/>
        <v>0</v>
      </c>
    </row>
    <row r="53" spans="1:9" ht="14.25" x14ac:dyDescent="0.25">
      <c r="A53" s="5"/>
      <c r="B53" s="41" t="s">
        <v>48</v>
      </c>
      <c r="C53" s="93" t="s">
        <v>171</v>
      </c>
      <c r="D53" s="35"/>
      <c r="E53" s="9" t="s">
        <v>49</v>
      </c>
      <c r="F53" s="132">
        <f>SUM(F54:F56)</f>
        <v>437.8</v>
      </c>
      <c r="G53" s="5"/>
      <c r="H53" s="5"/>
      <c r="I53" s="23">
        <f t="shared" si="2"/>
        <v>437.8</v>
      </c>
    </row>
    <row r="54" spans="1:9" x14ac:dyDescent="0.25">
      <c r="A54" s="5"/>
      <c r="B54" s="12">
        <v>3132</v>
      </c>
      <c r="C54" s="92"/>
      <c r="D54" s="35"/>
      <c r="E54" s="5" t="s">
        <v>236</v>
      </c>
      <c r="F54" s="132">
        <v>437.8</v>
      </c>
      <c r="G54" s="5"/>
      <c r="H54" s="5"/>
      <c r="I54" s="23">
        <f t="shared" si="2"/>
        <v>437.8</v>
      </c>
    </row>
    <row r="55" spans="1:9" hidden="1" x14ac:dyDescent="0.25">
      <c r="A55" s="5"/>
      <c r="B55" s="12"/>
      <c r="C55" s="92"/>
      <c r="D55" s="35"/>
      <c r="E55" s="5" t="s">
        <v>279</v>
      </c>
      <c r="F55" s="132"/>
      <c r="G55" s="5"/>
      <c r="H55" s="5"/>
      <c r="I55" s="23">
        <f t="shared" si="2"/>
        <v>0</v>
      </c>
    </row>
    <row r="56" spans="1:9" hidden="1" x14ac:dyDescent="0.25">
      <c r="A56" s="5"/>
      <c r="B56" s="12"/>
      <c r="C56" s="92"/>
      <c r="D56" s="35"/>
      <c r="E56" s="5" t="s">
        <v>280</v>
      </c>
      <c r="F56" s="132"/>
      <c r="G56" s="5"/>
      <c r="H56" s="5"/>
      <c r="I56" s="23">
        <f t="shared" si="2"/>
        <v>0</v>
      </c>
    </row>
    <row r="57" spans="1:9" s="28" customFormat="1" ht="32.25" customHeight="1" x14ac:dyDescent="0.25">
      <c r="A57" s="9"/>
      <c r="B57" s="91" t="s">
        <v>291</v>
      </c>
      <c r="C57" s="91" t="s">
        <v>194</v>
      </c>
      <c r="D57" s="34"/>
      <c r="E57" s="9" t="s">
        <v>297</v>
      </c>
      <c r="F57" s="133">
        <f>F58</f>
        <v>25</v>
      </c>
      <c r="G57" s="9"/>
      <c r="H57" s="9"/>
      <c r="I57" s="27">
        <f t="shared" si="2"/>
        <v>25</v>
      </c>
    </row>
    <row r="58" spans="1:9" x14ac:dyDescent="0.25">
      <c r="A58" s="5"/>
      <c r="B58" s="12">
        <v>3132</v>
      </c>
      <c r="C58" s="92"/>
      <c r="D58" s="35"/>
      <c r="E58" s="5" t="s">
        <v>292</v>
      </c>
      <c r="F58" s="132">
        <v>25</v>
      </c>
      <c r="G58" s="5"/>
      <c r="H58" s="5"/>
      <c r="I58" s="23">
        <f t="shared" si="2"/>
        <v>25</v>
      </c>
    </row>
    <row r="59" spans="1:9" s="28" customFormat="1" ht="14.25" customHeight="1" x14ac:dyDescent="0.25">
      <c r="A59" s="9"/>
      <c r="B59" s="26">
        <v>240604</v>
      </c>
      <c r="C59" s="91" t="s">
        <v>184</v>
      </c>
      <c r="D59" s="26"/>
      <c r="E59" s="26" t="s">
        <v>80</v>
      </c>
      <c r="F59" s="133">
        <f>F60</f>
        <v>500</v>
      </c>
      <c r="G59" s="9"/>
      <c r="H59" s="9"/>
      <c r="I59" s="27">
        <f t="shared" ref="I59:I64" si="3">F59</f>
        <v>500</v>
      </c>
    </row>
    <row r="60" spans="1:9" ht="14.25" customHeight="1" x14ac:dyDescent="0.25">
      <c r="A60" s="5"/>
      <c r="B60" s="12">
        <v>3132</v>
      </c>
      <c r="C60" s="92"/>
      <c r="D60" s="12"/>
      <c r="E60" s="5" t="s">
        <v>170</v>
      </c>
      <c r="F60" s="132">
        <v>500</v>
      </c>
      <c r="G60" s="5"/>
      <c r="H60" s="5"/>
      <c r="I60" s="23">
        <f t="shared" si="3"/>
        <v>500</v>
      </c>
    </row>
    <row r="61" spans="1:9" s="8" customFormat="1" ht="14.25" x14ac:dyDescent="0.25">
      <c r="A61" s="7"/>
      <c r="B61" s="25"/>
      <c r="C61" s="95"/>
      <c r="D61" s="25"/>
      <c r="E61" s="7" t="s">
        <v>89</v>
      </c>
      <c r="F61" s="134">
        <f>F59+F48+F57+F53</f>
        <v>2262.8000000000002</v>
      </c>
      <c r="G61" s="7"/>
      <c r="H61" s="7"/>
      <c r="I61" s="24">
        <f t="shared" si="3"/>
        <v>2262.8000000000002</v>
      </c>
    </row>
    <row r="62" spans="1:9" ht="3" customHeight="1" x14ac:dyDescent="0.25">
      <c r="A62" s="5"/>
      <c r="B62" s="12"/>
      <c r="C62" s="92"/>
      <c r="D62" s="12"/>
      <c r="E62" s="5"/>
      <c r="F62" s="132"/>
      <c r="G62" s="5"/>
      <c r="H62" s="5"/>
      <c r="I62" s="23">
        <f t="shared" si="3"/>
        <v>0</v>
      </c>
    </row>
    <row r="63" spans="1:9" s="28" customFormat="1" ht="12.75" hidden="1" customHeight="1" x14ac:dyDescent="0.25">
      <c r="A63" s="9"/>
      <c r="B63" s="26">
        <v>150101</v>
      </c>
      <c r="C63" s="91" t="s">
        <v>195</v>
      </c>
      <c r="D63" s="26"/>
      <c r="E63" s="9" t="s">
        <v>70</v>
      </c>
      <c r="F63" s="133">
        <f>F64</f>
        <v>0</v>
      </c>
      <c r="G63" s="9"/>
      <c r="H63" s="9"/>
      <c r="I63" s="27">
        <f t="shared" si="3"/>
        <v>0</v>
      </c>
    </row>
    <row r="64" spans="1:9" ht="12.75" hidden="1" customHeight="1" x14ac:dyDescent="0.25">
      <c r="A64" s="5"/>
      <c r="B64" s="12">
        <v>3142</v>
      </c>
      <c r="C64" s="92"/>
      <c r="D64" s="12"/>
      <c r="E64" s="5" t="s">
        <v>293</v>
      </c>
      <c r="F64" s="132"/>
      <c r="G64" s="5"/>
      <c r="H64" s="5"/>
      <c r="I64" s="23">
        <f t="shared" si="3"/>
        <v>0</v>
      </c>
    </row>
    <row r="65" spans="1:16" s="8" customFormat="1" ht="12.75" hidden="1" customHeight="1" x14ac:dyDescent="0.25">
      <c r="A65" s="7"/>
      <c r="B65" s="25"/>
      <c r="C65" s="95"/>
      <c r="D65" s="25"/>
      <c r="E65" s="7" t="s">
        <v>88</v>
      </c>
      <c r="F65" s="134">
        <f>F63</f>
        <v>0</v>
      </c>
      <c r="G65" s="7"/>
      <c r="H65" s="7"/>
      <c r="I65" s="24">
        <f>I63</f>
        <v>0</v>
      </c>
    </row>
    <row r="66" spans="1:16" ht="3" hidden="1" customHeight="1" x14ac:dyDescent="0.25">
      <c r="A66" s="5"/>
      <c r="B66" s="12"/>
      <c r="C66" s="92"/>
      <c r="D66" s="12"/>
      <c r="E66" s="5"/>
      <c r="F66" s="132"/>
      <c r="G66" s="5"/>
      <c r="H66" s="5"/>
      <c r="I66" s="23"/>
    </row>
    <row r="67" spans="1:16" s="28" customFormat="1" ht="13.5" customHeight="1" x14ac:dyDescent="0.25">
      <c r="A67" s="9"/>
      <c r="B67" s="26">
        <v>100202</v>
      </c>
      <c r="C67" s="91" t="s">
        <v>174</v>
      </c>
      <c r="D67" s="26"/>
      <c r="E67" s="26" t="s">
        <v>152</v>
      </c>
      <c r="F67" s="133">
        <f>F68</f>
        <v>50</v>
      </c>
      <c r="G67" s="9"/>
      <c r="H67" s="9"/>
      <c r="I67" s="27">
        <f>F67</f>
        <v>50</v>
      </c>
    </row>
    <row r="68" spans="1:16" ht="13.5" customHeight="1" x14ac:dyDescent="0.25">
      <c r="A68" s="5"/>
      <c r="B68" s="12">
        <v>3210</v>
      </c>
      <c r="C68" s="96"/>
      <c r="D68" s="105"/>
      <c r="E68" s="12" t="s">
        <v>200</v>
      </c>
      <c r="F68" s="132">
        <v>50</v>
      </c>
      <c r="G68" s="5"/>
      <c r="H68" s="5"/>
      <c r="I68" s="23">
        <f t="shared" ref="I68:I74" si="4">F68</f>
        <v>50</v>
      </c>
    </row>
    <row r="69" spans="1:16" s="28" customFormat="1" ht="13.5" hidden="1" customHeight="1" x14ac:dyDescent="0.25">
      <c r="A69" s="9"/>
      <c r="B69" s="26">
        <v>100302</v>
      </c>
      <c r="C69" s="103" t="s">
        <v>174</v>
      </c>
      <c r="D69" s="104"/>
      <c r="E69" s="26"/>
      <c r="F69" s="133">
        <f>F70</f>
        <v>0</v>
      </c>
      <c r="G69" s="9"/>
      <c r="H69" s="9"/>
      <c r="I69" s="27">
        <f t="shared" si="4"/>
        <v>0</v>
      </c>
    </row>
    <row r="70" spans="1:16" ht="13.5" hidden="1" customHeight="1" x14ac:dyDescent="0.25">
      <c r="A70" s="5"/>
      <c r="B70" s="12">
        <v>3210</v>
      </c>
      <c r="C70" s="96"/>
      <c r="D70" s="105"/>
      <c r="E70" s="12" t="s">
        <v>201</v>
      </c>
      <c r="F70" s="132"/>
      <c r="G70" s="5"/>
      <c r="H70" s="5"/>
      <c r="I70" s="23">
        <f t="shared" si="4"/>
        <v>0</v>
      </c>
    </row>
    <row r="71" spans="1:16" s="8" customFormat="1" ht="13.5" hidden="1" customHeight="1" x14ac:dyDescent="0.25">
      <c r="A71" s="7"/>
      <c r="B71" s="25">
        <v>120201</v>
      </c>
      <c r="C71" s="113" t="s">
        <v>182</v>
      </c>
      <c r="D71" s="114"/>
      <c r="E71" s="25"/>
      <c r="F71" s="134">
        <f>F72</f>
        <v>0</v>
      </c>
      <c r="G71" s="7"/>
      <c r="H71" s="7"/>
      <c r="I71" s="24">
        <f t="shared" si="4"/>
        <v>0</v>
      </c>
    </row>
    <row r="72" spans="1:16" ht="13.5" hidden="1" customHeight="1" x14ac:dyDescent="0.25">
      <c r="A72" s="5"/>
      <c r="B72" s="12">
        <v>3210</v>
      </c>
      <c r="C72" s="96"/>
      <c r="D72" s="105"/>
      <c r="E72" s="12" t="s">
        <v>235</v>
      </c>
      <c r="F72" s="132"/>
      <c r="G72" s="5"/>
      <c r="H72" s="5"/>
      <c r="I72" s="23">
        <f t="shared" si="4"/>
        <v>0</v>
      </c>
    </row>
    <row r="73" spans="1:16" s="28" customFormat="1" ht="13.5" hidden="1" customHeight="1" x14ac:dyDescent="0.25">
      <c r="A73" s="9"/>
      <c r="B73" s="26">
        <v>250380</v>
      </c>
      <c r="C73" s="103" t="s">
        <v>186</v>
      </c>
      <c r="D73" s="104"/>
      <c r="E73" s="26"/>
      <c r="F73" s="133">
        <f>F74</f>
        <v>0</v>
      </c>
      <c r="G73" s="9"/>
      <c r="H73" s="9"/>
      <c r="I73" s="27">
        <f t="shared" si="4"/>
        <v>0</v>
      </c>
    </row>
    <row r="74" spans="1:16" ht="26.25" hidden="1" customHeight="1" x14ac:dyDescent="0.25">
      <c r="A74" s="5"/>
      <c r="B74" s="12">
        <v>3210</v>
      </c>
      <c r="C74" s="96"/>
      <c r="D74" s="105"/>
      <c r="E74" s="12" t="s">
        <v>271</v>
      </c>
      <c r="F74" s="132"/>
      <c r="G74" s="5"/>
      <c r="H74" s="5"/>
      <c r="I74" s="23">
        <f t="shared" si="4"/>
        <v>0</v>
      </c>
    </row>
    <row r="75" spans="1:16" s="8" customFormat="1" ht="14.25" x14ac:dyDescent="0.25">
      <c r="A75" s="7"/>
      <c r="B75" s="7"/>
      <c r="C75" s="40"/>
      <c r="D75" s="7"/>
      <c r="E75" s="7" t="s">
        <v>199</v>
      </c>
      <c r="F75" s="134">
        <f>F67+F69+F71+F73</f>
        <v>50</v>
      </c>
      <c r="G75" s="7"/>
      <c r="H75" s="7"/>
      <c r="I75" s="24">
        <f>F75</f>
        <v>50</v>
      </c>
    </row>
    <row r="76" spans="1:16" s="8" customFormat="1" ht="3" customHeight="1" x14ac:dyDescent="0.25">
      <c r="A76" s="7"/>
      <c r="B76" s="7"/>
      <c r="C76" s="7"/>
      <c r="D76" s="7"/>
      <c r="E76" s="7"/>
      <c r="F76" s="24"/>
      <c r="G76" s="7"/>
      <c r="H76" s="7"/>
      <c r="I76" s="24"/>
    </row>
    <row r="77" spans="1:16" ht="1.5" customHeight="1" x14ac:dyDescent="0.25">
      <c r="B77" s="38"/>
      <c r="C77" s="38"/>
      <c r="D77" s="38"/>
      <c r="E77" s="38"/>
      <c r="F77" s="39"/>
      <c r="G77" s="38"/>
      <c r="H77" s="38"/>
      <c r="I77" s="39"/>
    </row>
    <row r="78" spans="1:16" x14ac:dyDescent="0.25">
      <c r="A78" s="174" t="s">
        <v>165</v>
      </c>
      <c r="B78" s="174"/>
      <c r="C78" s="174"/>
      <c r="D78" s="174"/>
      <c r="E78" s="174"/>
      <c r="F78" s="174"/>
      <c r="G78" s="174"/>
      <c r="H78" s="174"/>
      <c r="I78" s="174"/>
    </row>
    <row r="79" spans="1:16" s="8" customFormat="1" ht="14.25" customHeight="1" x14ac:dyDescent="0.25">
      <c r="A79" s="174" t="s">
        <v>163</v>
      </c>
      <c r="B79" s="174"/>
      <c r="C79" s="174"/>
      <c r="D79" s="174"/>
      <c r="E79" s="174"/>
      <c r="F79" s="174"/>
      <c r="G79" s="174"/>
      <c r="H79" s="174"/>
      <c r="I79" s="174"/>
      <c r="J79" s="14"/>
      <c r="K79" s="14"/>
      <c r="L79" s="14"/>
      <c r="M79" s="14"/>
      <c r="N79" s="14"/>
      <c r="O79" s="14"/>
      <c r="P79" s="14"/>
    </row>
    <row r="80" spans="1:16" ht="13.5" customHeight="1" x14ac:dyDescent="0.25">
      <c r="A80" s="174" t="s">
        <v>164</v>
      </c>
      <c r="B80" s="174"/>
      <c r="C80" s="174"/>
      <c r="D80" s="174"/>
      <c r="E80" s="174"/>
      <c r="F80" s="174"/>
      <c r="G80" s="174"/>
      <c r="H80" s="174"/>
      <c r="I80" s="174"/>
      <c r="J80" s="14"/>
      <c r="K80" s="14"/>
      <c r="L80" s="14"/>
      <c r="M80" s="14"/>
      <c r="N80" s="14"/>
      <c r="O80" s="14"/>
      <c r="P80" s="14"/>
    </row>
    <row r="81" spans="1:6" ht="2.25" customHeight="1" x14ac:dyDescent="0.25"/>
    <row r="82" spans="1:6" hidden="1" x14ac:dyDescent="0.25"/>
    <row r="83" spans="1:6" ht="13.5" customHeight="1" x14ac:dyDescent="0.25">
      <c r="A83" s="157" t="s">
        <v>300</v>
      </c>
      <c r="B83" s="157"/>
      <c r="C83" s="157"/>
      <c r="D83" s="157"/>
      <c r="E83" s="157"/>
      <c r="F83" s="157"/>
    </row>
  </sheetData>
  <mergeCells count="20">
    <mergeCell ref="F1:H1"/>
    <mergeCell ref="B7:B9"/>
    <mergeCell ref="H6:I6"/>
    <mergeCell ref="B4:I4"/>
    <mergeCell ref="F2:I2"/>
    <mergeCell ref="G7:G9"/>
    <mergeCell ref="H7:H9"/>
    <mergeCell ref="A83:F83"/>
    <mergeCell ref="A7:A9"/>
    <mergeCell ref="A80:I80"/>
    <mergeCell ref="A79:I79"/>
    <mergeCell ref="A78:I78"/>
    <mergeCell ref="E7:E9"/>
    <mergeCell ref="F7:F9"/>
    <mergeCell ref="C34:C39"/>
    <mergeCell ref="B34:B39"/>
    <mergeCell ref="D7:D9"/>
    <mergeCell ref="C7:C9"/>
    <mergeCell ref="I7:I9"/>
    <mergeCell ref="A34:A39"/>
  </mergeCells>
  <pageMargins left="0.11811023622047245" right="0.11811023622047245" top="0.19685039370078741" bottom="0" header="0.31496062992125984" footer="0.31496062992125984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opLeftCell="A36" workbookViewId="0">
      <selection activeCell="B91" sqref="B91:E91"/>
    </sheetView>
  </sheetViews>
  <sheetFormatPr defaultRowHeight="15" x14ac:dyDescent="0.25"/>
  <cols>
    <col min="1" max="2" width="11.28515625" customWidth="1"/>
    <col min="3" max="7" width="10" customWidth="1"/>
    <col min="8" max="13" width="10" style="1" customWidth="1"/>
    <col min="14" max="14" width="10" customWidth="1"/>
  </cols>
  <sheetData>
    <row r="1" spans="1:15" x14ac:dyDescent="0.25">
      <c r="A1" s="107"/>
      <c r="B1" s="107" t="s">
        <v>207</v>
      </c>
      <c r="C1" s="107" t="s">
        <v>208</v>
      </c>
      <c r="D1" s="107" t="s">
        <v>209</v>
      </c>
      <c r="E1" s="107" t="s">
        <v>210</v>
      </c>
      <c r="F1" s="107" t="s">
        <v>211</v>
      </c>
      <c r="G1" s="107" t="s">
        <v>212</v>
      </c>
      <c r="H1" s="107" t="s">
        <v>216</v>
      </c>
      <c r="I1" s="107" t="s">
        <v>217</v>
      </c>
      <c r="J1" s="107" t="s">
        <v>218</v>
      </c>
      <c r="K1" s="107" t="s">
        <v>219</v>
      </c>
      <c r="L1" s="107" t="s">
        <v>220</v>
      </c>
      <c r="M1" s="107" t="s">
        <v>221</v>
      </c>
      <c r="N1" s="107" t="s">
        <v>213</v>
      </c>
    </row>
    <row r="2" spans="1:15" x14ac:dyDescent="0.25">
      <c r="A2" s="107" t="s">
        <v>214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x14ac:dyDescent="0.25">
      <c r="A3" s="107">
        <v>19010100</v>
      </c>
      <c r="B3" s="107">
        <v>1500</v>
      </c>
      <c r="C3" s="107">
        <v>1500</v>
      </c>
      <c r="D3" s="107">
        <v>1500</v>
      </c>
      <c r="E3" s="107">
        <v>1500</v>
      </c>
      <c r="F3" s="107">
        <v>1500</v>
      </c>
      <c r="G3" s="107">
        <v>1500</v>
      </c>
      <c r="H3" s="107">
        <v>1500</v>
      </c>
      <c r="I3" s="107">
        <v>1500</v>
      </c>
      <c r="J3" s="107">
        <v>1500</v>
      </c>
      <c r="K3" s="107">
        <v>1500</v>
      </c>
      <c r="L3" s="107">
        <v>1500</v>
      </c>
      <c r="M3" s="107">
        <v>1500</v>
      </c>
      <c r="N3" s="107">
        <f>SUM(B3:M3)</f>
        <v>18000</v>
      </c>
    </row>
    <row r="4" spans="1:15" hidden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>
        <f t="shared" ref="N4:N88" si="0">SUM(B4:M4)</f>
        <v>0</v>
      </c>
    </row>
    <row r="5" spans="1:15" hidden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>
        <f t="shared" si="0"/>
        <v>0</v>
      </c>
    </row>
    <row r="6" spans="1:15" hidden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>
        <f t="shared" si="0"/>
        <v>0</v>
      </c>
    </row>
    <row r="7" spans="1:15" hidden="1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>
        <f t="shared" si="0"/>
        <v>0</v>
      </c>
    </row>
    <row r="8" spans="1:15" hidden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>
        <f t="shared" si="0"/>
        <v>0</v>
      </c>
    </row>
    <row r="9" spans="1:15" hidden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>
        <f t="shared" si="0"/>
        <v>0</v>
      </c>
    </row>
    <row r="10" spans="1:15" hidden="1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>
        <f t="shared" si="0"/>
        <v>0</v>
      </c>
    </row>
    <row r="11" spans="1:15" s="1" customFormat="1" x14ac:dyDescent="0.25">
      <c r="A11" s="107">
        <v>19010300</v>
      </c>
      <c r="B11" s="146">
        <v>700</v>
      </c>
      <c r="C11" s="146"/>
      <c r="D11" s="146"/>
      <c r="E11" s="146">
        <v>1500</v>
      </c>
      <c r="F11" s="146"/>
      <c r="G11" s="146"/>
      <c r="H11" s="146">
        <v>1500</v>
      </c>
      <c r="I11" s="146"/>
      <c r="J11" s="146"/>
      <c r="K11" s="146">
        <v>1500</v>
      </c>
      <c r="L11" s="146"/>
      <c r="M11" s="146"/>
      <c r="N11" s="107">
        <f t="shared" si="0"/>
        <v>5200</v>
      </c>
    </row>
    <row r="12" spans="1:15" x14ac:dyDescent="0.25">
      <c r="A12" s="107"/>
      <c r="B12" s="107">
        <f>SUM(B3:B11)</f>
        <v>2200</v>
      </c>
      <c r="C12" s="107">
        <f t="shared" ref="C12:M12" si="1">SUM(C3:C11)</f>
        <v>1500</v>
      </c>
      <c r="D12" s="107">
        <f t="shared" si="1"/>
        <v>1500</v>
      </c>
      <c r="E12" s="107">
        <f t="shared" si="1"/>
        <v>3000</v>
      </c>
      <c r="F12" s="107">
        <f t="shared" si="1"/>
        <v>1500</v>
      </c>
      <c r="G12" s="107">
        <f t="shared" si="1"/>
        <v>1500</v>
      </c>
      <c r="H12" s="107">
        <f t="shared" si="1"/>
        <v>3000</v>
      </c>
      <c r="I12" s="107">
        <f t="shared" si="1"/>
        <v>1500</v>
      </c>
      <c r="J12" s="107">
        <f t="shared" si="1"/>
        <v>1500</v>
      </c>
      <c r="K12" s="107">
        <f t="shared" si="1"/>
        <v>3000</v>
      </c>
      <c r="L12" s="107">
        <f t="shared" si="1"/>
        <v>1500</v>
      </c>
      <c r="M12" s="107">
        <f t="shared" si="1"/>
        <v>1500</v>
      </c>
      <c r="N12" s="107">
        <f t="shared" si="0"/>
        <v>23200</v>
      </c>
    </row>
    <row r="13" spans="1:15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>
        <f t="shared" si="0"/>
        <v>0</v>
      </c>
    </row>
    <row r="14" spans="1:15" x14ac:dyDescent="0.25">
      <c r="A14" s="107" t="s">
        <v>215</v>
      </c>
      <c r="B14" s="107"/>
      <c r="C14" s="107"/>
      <c r="D14" s="107" t="s">
        <v>285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>
        <f t="shared" si="0"/>
        <v>0</v>
      </c>
    </row>
    <row r="15" spans="1:15" x14ac:dyDescent="0.25">
      <c r="A15" s="107">
        <v>250203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29">
        <f t="shared" si="0"/>
        <v>0</v>
      </c>
      <c r="O15">
        <v>68322</v>
      </c>
    </row>
    <row r="16" spans="1:15" x14ac:dyDescent="0.25">
      <c r="A16" s="107">
        <v>2282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>
        <f t="shared" si="0"/>
        <v>0</v>
      </c>
    </row>
    <row r="17" spans="1:15" ht="3.75" customHeight="1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>
        <f t="shared" si="0"/>
        <v>0</v>
      </c>
    </row>
    <row r="18" spans="1:15" x14ac:dyDescent="0.25">
      <c r="A18" s="107">
        <v>210105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>
        <f t="shared" si="0"/>
        <v>0</v>
      </c>
    </row>
    <row r="19" spans="1:15" s="1" customFormat="1" x14ac:dyDescent="0.25">
      <c r="A19" s="107">
        <v>2210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9">
        <f t="shared" si="0"/>
        <v>0</v>
      </c>
    </row>
    <row r="20" spans="1:15" x14ac:dyDescent="0.25">
      <c r="A20" s="107">
        <v>2240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29">
        <f t="shared" si="0"/>
        <v>0</v>
      </c>
    </row>
    <row r="21" spans="1:15" ht="4.5" customHeight="1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>
        <f t="shared" si="0"/>
        <v>0</v>
      </c>
    </row>
    <row r="22" spans="1:15" x14ac:dyDescent="0.25">
      <c r="A22" s="107">
        <v>110204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>
        <f t="shared" si="0"/>
        <v>0</v>
      </c>
    </row>
    <row r="23" spans="1:15" s="1" customFormat="1" x14ac:dyDescent="0.25">
      <c r="A23" s="107">
        <v>2210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>
        <f t="shared" si="0"/>
        <v>0</v>
      </c>
    </row>
    <row r="24" spans="1:15" x14ac:dyDescent="0.25">
      <c r="A24" s="107">
        <v>2273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>
        <f t="shared" si="0"/>
        <v>0</v>
      </c>
    </row>
    <row r="25" spans="1:15" ht="4.5" customHeight="1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>
        <f t="shared" si="0"/>
        <v>0</v>
      </c>
    </row>
    <row r="26" spans="1:15" s="1" customFormat="1" ht="13.5" customHeight="1" x14ac:dyDescent="0.25">
      <c r="A26" s="107">
        <v>100302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>
        <f t="shared" si="0"/>
        <v>0</v>
      </c>
    </row>
    <row r="27" spans="1:15" s="1" customFormat="1" ht="13.5" customHeight="1" x14ac:dyDescent="0.25">
      <c r="A27" s="107">
        <v>2610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>
        <f t="shared" si="0"/>
        <v>0</v>
      </c>
      <c r="O27" s="130">
        <v>76000</v>
      </c>
    </row>
    <row r="28" spans="1:15" s="1" customFormat="1" ht="4.5" hidden="1" customHeight="1" x14ac:dyDescent="0.2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>
        <f t="shared" si="0"/>
        <v>0</v>
      </c>
    </row>
    <row r="29" spans="1:15" s="1" customFormat="1" ht="4.5" hidden="1" customHeight="1" x14ac:dyDescent="0.2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>
        <f t="shared" si="0"/>
        <v>0</v>
      </c>
    </row>
    <row r="30" spans="1:15" s="1" customFormat="1" ht="4.5" hidden="1" customHeight="1" x14ac:dyDescent="0.2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>
        <f t="shared" si="0"/>
        <v>0</v>
      </c>
    </row>
    <row r="31" spans="1:15" s="1" customFormat="1" ht="4.5" hidden="1" customHeight="1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>
        <f t="shared" si="0"/>
        <v>0</v>
      </c>
    </row>
    <row r="32" spans="1:15" s="1" customFormat="1" ht="4.5" hidden="1" customHeight="1" x14ac:dyDescent="0.2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>
        <f t="shared" si="0"/>
        <v>0</v>
      </c>
    </row>
    <row r="33" spans="1:14" s="1" customFormat="1" ht="4.5" hidden="1" customHeight="1" x14ac:dyDescent="0.2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>
        <f t="shared" si="0"/>
        <v>0</v>
      </c>
    </row>
    <row r="34" spans="1:14" s="1" customFormat="1" ht="4.5" hidden="1" customHeight="1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>
        <f t="shared" si="0"/>
        <v>0</v>
      </c>
    </row>
    <row r="35" spans="1:14" s="1" customFormat="1" ht="4.5" hidden="1" customHeight="1" x14ac:dyDescent="0.2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>
        <f t="shared" si="0"/>
        <v>0</v>
      </c>
    </row>
    <row r="36" spans="1:14" s="1" customFormat="1" ht="16.5" customHeight="1" x14ac:dyDescent="0.25">
      <c r="A36" s="107" t="s">
        <v>33</v>
      </c>
      <c r="B36" s="107"/>
      <c r="C36" s="107">
        <f>SUM(C15:C35)</f>
        <v>0</v>
      </c>
      <c r="D36" s="107">
        <f t="shared" ref="D36:N36" si="2">SUM(D15:D35)</f>
        <v>0</v>
      </c>
      <c r="E36" s="107">
        <f t="shared" si="2"/>
        <v>0</v>
      </c>
      <c r="F36" s="107">
        <f t="shared" si="2"/>
        <v>0</v>
      </c>
      <c r="G36" s="107">
        <f t="shared" si="2"/>
        <v>0</v>
      </c>
      <c r="H36" s="107">
        <f t="shared" si="2"/>
        <v>0</v>
      </c>
      <c r="I36" s="107">
        <f t="shared" si="2"/>
        <v>0</v>
      </c>
      <c r="J36" s="107">
        <f t="shared" si="2"/>
        <v>0</v>
      </c>
      <c r="K36" s="107">
        <f t="shared" si="2"/>
        <v>0</v>
      </c>
      <c r="L36" s="107">
        <f t="shared" si="2"/>
        <v>0</v>
      </c>
      <c r="M36" s="107">
        <f t="shared" si="2"/>
        <v>0</v>
      </c>
      <c r="N36" s="107">
        <f t="shared" si="2"/>
        <v>0</v>
      </c>
    </row>
    <row r="37" spans="1:14" s="1" customFormat="1" ht="15" customHeight="1" x14ac:dyDescent="0.25">
      <c r="A37" s="184" t="s">
        <v>286</v>
      </c>
      <c r="B37" s="185"/>
      <c r="C37" s="186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</row>
    <row r="38" spans="1:14" ht="15.75" customHeight="1" x14ac:dyDescent="0.25">
      <c r="A38" s="107">
        <v>250380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>
        <f t="shared" si="0"/>
        <v>0</v>
      </c>
    </row>
    <row r="39" spans="1:14" s="1" customFormat="1" ht="15.75" customHeight="1" x14ac:dyDescent="0.25">
      <c r="A39" s="107">
        <v>2620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29">
        <f t="shared" si="0"/>
        <v>0</v>
      </c>
    </row>
    <row r="40" spans="1:14" s="1" customFormat="1" ht="5.25" customHeight="1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>
        <f t="shared" si="0"/>
        <v>0</v>
      </c>
    </row>
    <row r="41" spans="1:14" x14ac:dyDescent="0.25">
      <c r="A41" s="107">
        <v>91209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>
        <f t="shared" si="0"/>
        <v>0</v>
      </c>
    </row>
    <row r="42" spans="1:14" s="1" customFormat="1" x14ac:dyDescent="0.25">
      <c r="A42" s="107">
        <v>2610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29">
        <f t="shared" si="0"/>
        <v>0</v>
      </c>
    </row>
    <row r="43" spans="1:14" s="1" customFormat="1" ht="5.25" customHeight="1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</row>
    <row r="44" spans="1:14" s="1" customFormat="1" x14ac:dyDescent="0.25">
      <c r="A44" s="107">
        <v>110204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</row>
    <row r="45" spans="1:14" s="1" customFormat="1" x14ac:dyDescent="0.25">
      <c r="A45" s="107">
        <v>2210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29">
        <f t="shared" si="0"/>
        <v>0</v>
      </c>
    </row>
    <row r="46" spans="1:14" x14ac:dyDescent="0.25">
      <c r="A46" s="107">
        <v>2273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29">
        <f t="shared" si="0"/>
        <v>0</v>
      </c>
    </row>
    <row r="47" spans="1:14" ht="5.25" customHeight="1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>
        <f t="shared" si="0"/>
        <v>0</v>
      </c>
    </row>
    <row r="48" spans="1:14" x14ac:dyDescent="0.25">
      <c r="A48" s="107">
        <v>100302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>
        <f t="shared" si="0"/>
        <v>0</v>
      </c>
    </row>
    <row r="49" spans="1:14" x14ac:dyDescent="0.25">
      <c r="A49" s="107">
        <v>2610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29">
        <f t="shared" si="0"/>
        <v>0</v>
      </c>
    </row>
    <row r="50" spans="1:14" ht="6" customHeight="1" x14ac:dyDescent="0.2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>
        <f t="shared" si="0"/>
        <v>0</v>
      </c>
    </row>
    <row r="51" spans="1:14" hidden="1" x14ac:dyDescent="0.25">
      <c r="A51" s="107">
        <v>100203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>
        <f t="shared" si="0"/>
        <v>0</v>
      </c>
    </row>
    <row r="52" spans="1:14" hidden="1" x14ac:dyDescent="0.25">
      <c r="A52" s="107">
        <v>2210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>
        <f t="shared" si="0"/>
        <v>0</v>
      </c>
    </row>
    <row r="53" spans="1:14" hidden="1" x14ac:dyDescent="0.25">
      <c r="A53" s="107">
        <v>2240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>
        <f t="shared" si="0"/>
        <v>0</v>
      </c>
    </row>
    <row r="54" spans="1:14" ht="5.25" customHeight="1" x14ac:dyDescent="0.2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>
        <f t="shared" si="0"/>
        <v>0</v>
      </c>
    </row>
    <row r="55" spans="1:14" x14ac:dyDescent="0.25">
      <c r="A55" s="107">
        <v>170703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>
        <f t="shared" si="0"/>
        <v>0</v>
      </c>
    </row>
    <row r="56" spans="1:14" x14ac:dyDescent="0.25">
      <c r="A56" s="107">
        <v>2240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29">
        <f t="shared" si="0"/>
        <v>0</v>
      </c>
    </row>
    <row r="57" spans="1:14" ht="4.5" customHeight="1" x14ac:dyDescent="0.2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>
        <f t="shared" si="0"/>
        <v>0</v>
      </c>
    </row>
    <row r="58" spans="1:14" hidden="1" x14ac:dyDescent="0.25">
      <c r="A58" s="107">
        <v>250404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>
        <f t="shared" si="0"/>
        <v>0</v>
      </c>
    </row>
    <row r="59" spans="1:14" hidden="1" x14ac:dyDescent="0.25">
      <c r="A59" s="107">
        <v>2210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>
        <f t="shared" si="0"/>
        <v>0</v>
      </c>
    </row>
    <row r="60" spans="1:14" hidden="1" x14ac:dyDescent="0.25">
      <c r="A60" s="107">
        <v>2240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>
        <f t="shared" si="0"/>
        <v>0</v>
      </c>
    </row>
    <row r="61" spans="1:14" ht="5.25" hidden="1" customHeight="1" x14ac:dyDescent="0.2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>
        <f t="shared" si="0"/>
        <v>0</v>
      </c>
    </row>
    <row r="62" spans="1:14" hidden="1" x14ac:dyDescent="0.25">
      <c r="A62" s="107">
        <v>110204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>
        <f t="shared" si="0"/>
        <v>0</v>
      </c>
    </row>
    <row r="63" spans="1:14" hidden="1" x14ac:dyDescent="0.25">
      <c r="A63" s="107">
        <v>2111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>
        <f t="shared" si="0"/>
        <v>0</v>
      </c>
    </row>
    <row r="64" spans="1:14" hidden="1" x14ac:dyDescent="0.25">
      <c r="A64" s="107">
        <v>2120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>
        <f t="shared" si="0"/>
        <v>0</v>
      </c>
    </row>
    <row r="65" spans="1:14" hidden="1" x14ac:dyDescent="0.25">
      <c r="A65" s="108">
        <v>2272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>
        <f t="shared" si="0"/>
        <v>0</v>
      </c>
    </row>
    <row r="66" spans="1:14" ht="6" hidden="1" customHeight="1" x14ac:dyDescent="0.25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>
        <f t="shared" si="0"/>
        <v>0</v>
      </c>
    </row>
    <row r="67" spans="1:14" x14ac:dyDescent="0.25">
      <c r="A67" s="107">
        <v>250404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>
        <f t="shared" si="0"/>
        <v>0</v>
      </c>
    </row>
    <row r="68" spans="1:14" x14ac:dyDescent="0.25">
      <c r="A68" s="107">
        <v>2210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29">
        <f t="shared" si="0"/>
        <v>0</v>
      </c>
    </row>
    <row r="69" spans="1:14" ht="3.75" customHeight="1" x14ac:dyDescent="0.25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>
        <f t="shared" si="0"/>
        <v>0</v>
      </c>
    </row>
    <row r="70" spans="1:14" x14ac:dyDescent="0.25">
      <c r="A70" s="107" t="s">
        <v>222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>
        <f t="shared" si="0"/>
        <v>0</v>
      </c>
    </row>
    <row r="71" spans="1:14" x14ac:dyDescent="0.25">
      <c r="A71" s="107"/>
      <c r="B71" s="107"/>
      <c r="C71" s="107">
        <f>SUM(C38:C68)</f>
        <v>0</v>
      </c>
      <c r="D71" s="107">
        <f t="shared" ref="D71:N71" si="3">SUM(D38:D68)</f>
        <v>0</v>
      </c>
      <c r="E71" s="107">
        <f t="shared" si="3"/>
        <v>0</v>
      </c>
      <c r="F71" s="107">
        <f t="shared" si="3"/>
        <v>0</v>
      </c>
      <c r="G71" s="107">
        <f t="shared" si="3"/>
        <v>0</v>
      </c>
      <c r="H71" s="107">
        <f t="shared" si="3"/>
        <v>0</v>
      </c>
      <c r="I71" s="107">
        <f t="shared" si="3"/>
        <v>0</v>
      </c>
      <c r="J71" s="107">
        <f t="shared" si="3"/>
        <v>0</v>
      </c>
      <c r="K71" s="107">
        <f t="shared" si="3"/>
        <v>0</v>
      </c>
      <c r="L71" s="107">
        <f t="shared" si="3"/>
        <v>0</v>
      </c>
      <c r="M71" s="107">
        <f t="shared" si="3"/>
        <v>0</v>
      </c>
      <c r="N71" s="107">
        <f t="shared" si="3"/>
        <v>0</v>
      </c>
    </row>
    <row r="72" spans="1:14" x14ac:dyDescent="0.25">
      <c r="A72" s="107" t="s">
        <v>223</v>
      </c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>
        <f t="shared" si="0"/>
        <v>0</v>
      </c>
    </row>
    <row r="73" spans="1:14" x14ac:dyDescent="0.25">
      <c r="A73" s="107">
        <v>208400</v>
      </c>
      <c r="B73" s="107"/>
      <c r="C73" s="107">
        <f>C36-C12</f>
        <v>-1500</v>
      </c>
      <c r="D73" s="107">
        <f t="shared" ref="D73:N73" si="4">D36-D12</f>
        <v>-1500</v>
      </c>
      <c r="E73" s="107">
        <f t="shared" si="4"/>
        <v>-3000</v>
      </c>
      <c r="F73" s="107">
        <f t="shared" si="4"/>
        <v>-1500</v>
      </c>
      <c r="G73" s="107">
        <f t="shared" si="4"/>
        <v>-1500</v>
      </c>
      <c r="H73" s="107">
        <f t="shared" si="4"/>
        <v>-3000</v>
      </c>
      <c r="I73" s="107">
        <f t="shared" si="4"/>
        <v>-1500</v>
      </c>
      <c r="J73" s="107">
        <f t="shared" si="4"/>
        <v>-1500</v>
      </c>
      <c r="K73" s="107">
        <f t="shared" si="4"/>
        <v>-3000</v>
      </c>
      <c r="L73" s="107">
        <f t="shared" si="4"/>
        <v>-1500</v>
      </c>
      <c r="M73" s="107">
        <f t="shared" si="4"/>
        <v>-1500</v>
      </c>
      <c r="N73" s="107">
        <f t="shared" si="4"/>
        <v>-23200</v>
      </c>
    </row>
    <row r="74" spans="1:14" ht="6" hidden="1" customHeight="1" x14ac:dyDescent="0.25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>
        <f t="shared" si="0"/>
        <v>0</v>
      </c>
    </row>
    <row r="75" spans="1:14" hidden="1" x14ac:dyDescent="0.25">
      <c r="A75" s="107">
        <v>150101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>
        <f t="shared" si="0"/>
        <v>0</v>
      </c>
    </row>
    <row r="76" spans="1:14" hidden="1" x14ac:dyDescent="0.25">
      <c r="A76" s="107">
        <v>3122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>
        <f t="shared" si="0"/>
        <v>0</v>
      </c>
    </row>
    <row r="77" spans="1:14" hidden="1" x14ac:dyDescent="0.25">
      <c r="A77" s="107">
        <v>3142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>
        <f t="shared" si="0"/>
        <v>0</v>
      </c>
    </row>
    <row r="78" spans="1:14" ht="4.5" hidden="1" customHeight="1" x14ac:dyDescent="0.25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>
        <f t="shared" si="0"/>
        <v>0</v>
      </c>
    </row>
    <row r="79" spans="1:14" hidden="1" x14ac:dyDescent="0.25">
      <c r="A79" s="107">
        <v>100203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>
        <f t="shared" si="0"/>
        <v>0</v>
      </c>
    </row>
    <row r="80" spans="1:14" hidden="1" x14ac:dyDescent="0.25">
      <c r="A80" s="107">
        <v>3110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>
        <f t="shared" si="0"/>
        <v>0</v>
      </c>
    </row>
    <row r="81" spans="1:15" hidden="1" x14ac:dyDescent="0.25">
      <c r="A81" s="107">
        <v>3132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>
        <f t="shared" si="0"/>
        <v>0</v>
      </c>
    </row>
    <row r="82" spans="1:15" ht="4.5" customHeight="1" x14ac:dyDescent="0.25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>
        <f t="shared" si="0"/>
        <v>0</v>
      </c>
    </row>
    <row r="83" spans="1:15" x14ac:dyDescent="0.25">
      <c r="A83" s="107">
        <v>100302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>
        <f t="shared" si="0"/>
        <v>0</v>
      </c>
    </row>
    <row r="84" spans="1:15" x14ac:dyDescent="0.25">
      <c r="A84" s="107">
        <v>3210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>
        <f t="shared" si="0"/>
        <v>0</v>
      </c>
      <c r="O84">
        <v>50000</v>
      </c>
    </row>
    <row r="85" spans="1:15" ht="5.25" hidden="1" customHeight="1" x14ac:dyDescent="0.25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>
        <f t="shared" si="0"/>
        <v>0</v>
      </c>
    </row>
    <row r="86" spans="1:15" hidden="1" x14ac:dyDescent="0.25">
      <c r="A86" s="107">
        <v>110204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>
        <f t="shared" si="0"/>
        <v>0</v>
      </c>
    </row>
    <row r="87" spans="1:15" hidden="1" x14ac:dyDescent="0.25">
      <c r="A87" s="107">
        <v>3110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>
        <f t="shared" si="0"/>
        <v>0</v>
      </c>
    </row>
    <row r="88" spans="1:15" ht="4.5" customHeight="1" x14ac:dyDescent="0.25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>
        <f t="shared" si="0"/>
        <v>0</v>
      </c>
    </row>
    <row r="89" spans="1:15" x14ac:dyDescent="0.25">
      <c r="A89" s="107" t="s">
        <v>39</v>
      </c>
      <c r="B89" s="107"/>
      <c r="C89" s="107"/>
      <c r="D89" s="107">
        <f>SUM(D76:D87)</f>
        <v>0</v>
      </c>
      <c r="E89" s="107">
        <f t="shared" ref="E89:M89" si="5">SUM(E76:E87)</f>
        <v>0</v>
      </c>
      <c r="F89" s="107">
        <f t="shared" si="5"/>
        <v>0</v>
      </c>
      <c r="G89" s="107">
        <f t="shared" si="5"/>
        <v>0</v>
      </c>
      <c r="H89" s="107">
        <f t="shared" si="5"/>
        <v>0</v>
      </c>
      <c r="I89" s="107">
        <f t="shared" si="5"/>
        <v>0</v>
      </c>
      <c r="J89" s="107">
        <f t="shared" si="5"/>
        <v>0</v>
      </c>
      <c r="K89" s="107">
        <f t="shared" si="5"/>
        <v>0</v>
      </c>
      <c r="L89" s="107">
        <f t="shared" si="5"/>
        <v>0</v>
      </c>
      <c r="M89" s="107">
        <f t="shared" si="5"/>
        <v>0</v>
      </c>
      <c r="N89" s="107">
        <f t="shared" ref="N89:N107" si="6">SUM(B89:M89)</f>
        <v>0</v>
      </c>
    </row>
    <row r="90" spans="1:15" x14ac:dyDescent="0.25">
      <c r="A90" s="107">
        <v>70101</v>
      </c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>
        <f t="shared" si="6"/>
        <v>0</v>
      </c>
    </row>
    <row r="91" spans="1:15" s="1" customFormat="1" x14ac:dyDescent="0.25">
      <c r="A91" s="107">
        <v>3132</v>
      </c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>
        <f t="shared" si="6"/>
        <v>0</v>
      </c>
    </row>
    <row r="92" spans="1:15" ht="6" customHeight="1" x14ac:dyDescent="0.25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>
        <f t="shared" si="6"/>
        <v>0</v>
      </c>
    </row>
    <row r="93" spans="1:15" x14ac:dyDescent="0.25">
      <c r="A93" s="107">
        <v>100203</v>
      </c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>
        <f t="shared" si="6"/>
        <v>0</v>
      </c>
    </row>
    <row r="94" spans="1:15" x14ac:dyDescent="0.25">
      <c r="A94" s="107">
        <v>3132</v>
      </c>
      <c r="B94" s="107">
        <v>450000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>
        <f t="shared" si="6"/>
        <v>450000</v>
      </c>
    </row>
    <row r="95" spans="1:15" hidden="1" x14ac:dyDescent="0.25">
      <c r="N95" s="125">
        <f t="shared" si="6"/>
        <v>0</v>
      </c>
    </row>
    <row r="96" spans="1:15" hidden="1" x14ac:dyDescent="0.25">
      <c r="A96" s="107">
        <v>150101</v>
      </c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>
        <f t="shared" si="6"/>
        <v>0</v>
      </c>
    </row>
    <row r="97" spans="1:14" s="1" customFormat="1" hidden="1" x14ac:dyDescent="0.25">
      <c r="A97" s="107">
        <v>3122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>
        <f t="shared" si="6"/>
        <v>0</v>
      </c>
    </row>
    <row r="98" spans="1:14" hidden="1" x14ac:dyDescent="0.25">
      <c r="A98" s="107">
        <v>3142</v>
      </c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>
        <f t="shared" si="6"/>
        <v>0</v>
      </c>
    </row>
    <row r="99" spans="1:14" ht="6" customHeight="1" x14ac:dyDescent="0.25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>
        <f t="shared" si="6"/>
        <v>0</v>
      </c>
    </row>
    <row r="100" spans="1:14" x14ac:dyDescent="0.25">
      <c r="A100" s="107">
        <v>15101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>
        <f t="shared" si="6"/>
        <v>0</v>
      </c>
    </row>
    <row r="101" spans="1:14" x14ac:dyDescent="0.25">
      <c r="A101" s="107">
        <v>3142</v>
      </c>
      <c r="B101" s="107">
        <v>-400000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>
        <f t="shared" si="6"/>
        <v>-400000</v>
      </c>
    </row>
    <row r="102" spans="1:14" ht="6.75" customHeight="1" x14ac:dyDescent="0.25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>
        <f t="shared" si="6"/>
        <v>0</v>
      </c>
    </row>
    <row r="103" spans="1:14" x14ac:dyDescent="0.25">
      <c r="A103" s="107">
        <v>100202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>
        <f t="shared" si="6"/>
        <v>0</v>
      </c>
    </row>
    <row r="104" spans="1:14" x14ac:dyDescent="0.25">
      <c r="A104" s="107">
        <v>3210</v>
      </c>
      <c r="B104" s="107">
        <v>-450000</v>
      </c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>
        <f t="shared" si="6"/>
        <v>-450000</v>
      </c>
    </row>
    <row r="105" spans="1:14" ht="3.75" customHeight="1" x14ac:dyDescent="0.25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>
        <f t="shared" si="6"/>
        <v>0</v>
      </c>
    </row>
    <row r="106" spans="1:14" x14ac:dyDescent="0.25">
      <c r="A106" s="108">
        <v>170703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>
        <f t="shared" si="6"/>
        <v>0</v>
      </c>
    </row>
    <row r="107" spans="1:14" x14ac:dyDescent="0.25">
      <c r="A107" s="108">
        <v>3132</v>
      </c>
      <c r="B107" s="107"/>
      <c r="C107" s="107"/>
      <c r="D107" s="107">
        <v>-145890</v>
      </c>
      <c r="E107" s="107">
        <v>-9080</v>
      </c>
      <c r="F107" s="107"/>
      <c r="G107" s="107"/>
      <c r="H107" s="107">
        <v>-107600</v>
      </c>
      <c r="I107" s="107"/>
      <c r="J107" s="107"/>
      <c r="K107" s="107">
        <v>-72250</v>
      </c>
      <c r="L107" s="107">
        <v>-148870</v>
      </c>
      <c r="M107" s="107">
        <v>-231310</v>
      </c>
      <c r="N107" s="107">
        <f t="shared" si="6"/>
        <v>-715000</v>
      </c>
    </row>
  </sheetData>
  <mergeCells count="1">
    <mergeCell ref="A37:C37"/>
  </mergeCells>
  <pageMargins left="0" right="0" top="0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workbookViewId="0">
      <selection activeCell="I13" sqref="I13"/>
    </sheetView>
  </sheetViews>
  <sheetFormatPr defaultRowHeight="15" x14ac:dyDescent="0.25"/>
  <cols>
    <col min="1" max="1" width="42" style="115" customWidth="1"/>
    <col min="2" max="4" width="12.5703125" style="115" customWidth="1"/>
    <col min="5" max="7" width="12.42578125" style="115" customWidth="1"/>
    <col min="8" max="16384" width="9.140625" style="115"/>
  </cols>
  <sheetData>
    <row r="2" spans="1:7" s="116" customFormat="1" ht="45" x14ac:dyDescent="0.25">
      <c r="A2" s="117"/>
      <c r="B2" s="117" t="s">
        <v>262</v>
      </c>
      <c r="C2" s="117" t="s">
        <v>263</v>
      </c>
      <c r="D2" s="117" t="s">
        <v>264</v>
      </c>
      <c r="E2" s="117" t="s">
        <v>265</v>
      </c>
      <c r="F2" s="117" t="s">
        <v>266</v>
      </c>
      <c r="G2" s="117" t="s">
        <v>267</v>
      </c>
    </row>
    <row r="3" spans="1:7" s="120" customFormat="1" x14ac:dyDescent="0.25">
      <c r="A3" s="119" t="s">
        <v>238</v>
      </c>
      <c r="B3" s="119">
        <v>16257900</v>
      </c>
      <c r="C3" s="119">
        <v>1541235</v>
      </c>
      <c r="D3" s="119">
        <f>B3+C3</f>
        <v>17799135</v>
      </c>
      <c r="E3" s="119">
        <v>14758188.449999999</v>
      </c>
      <c r="F3" s="119">
        <v>1081981.5</v>
      </c>
      <c r="G3" s="119">
        <f>SUM(E3:F3)</f>
        <v>15840169.949999999</v>
      </c>
    </row>
    <row r="4" spans="1:7" x14ac:dyDescent="0.25">
      <c r="A4" s="118" t="s">
        <v>240</v>
      </c>
      <c r="B4" s="118"/>
      <c r="C4" s="118"/>
      <c r="D4" s="118"/>
      <c r="E4" s="118"/>
      <c r="F4" s="118"/>
      <c r="G4" s="118"/>
    </row>
    <row r="5" spans="1:7" ht="30" x14ac:dyDescent="0.25">
      <c r="A5" s="118" t="s">
        <v>239</v>
      </c>
      <c r="B5" s="118">
        <v>5409300</v>
      </c>
      <c r="C5" s="118"/>
      <c r="D5" s="118">
        <f t="shared" ref="D5:D30" si="0">B5+C5</f>
        <v>5409300</v>
      </c>
      <c r="E5" s="118">
        <v>3877866</v>
      </c>
      <c r="F5" s="118"/>
      <c r="G5" s="118">
        <f t="shared" ref="G5:G10" si="1">E5+F5</f>
        <v>3877866</v>
      </c>
    </row>
    <row r="6" spans="1:7" ht="30" x14ac:dyDescent="0.25">
      <c r="A6" s="118" t="s">
        <v>239</v>
      </c>
      <c r="B6" s="118">
        <v>725600</v>
      </c>
      <c r="C6" s="118"/>
      <c r="D6" s="118">
        <f t="shared" si="0"/>
        <v>725600</v>
      </c>
      <c r="E6" s="118">
        <v>520174</v>
      </c>
      <c r="F6" s="118"/>
      <c r="G6" s="118">
        <f t="shared" si="1"/>
        <v>520174</v>
      </c>
    </row>
    <row r="7" spans="1:7" ht="30" x14ac:dyDescent="0.25">
      <c r="A7" s="118" t="s">
        <v>241</v>
      </c>
      <c r="B7" s="118">
        <v>12000</v>
      </c>
      <c r="C7" s="118"/>
      <c r="D7" s="118">
        <f t="shared" si="0"/>
        <v>12000</v>
      </c>
      <c r="E7" s="118">
        <v>12000</v>
      </c>
      <c r="F7" s="118"/>
      <c r="G7" s="118">
        <f t="shared" si="1"/>
        <v>12000</v>
      </c>
    </row>
    <row r="8" spans="1:7" ht="30" x14ac:dyDescent="0.25">
      <c r="A8" s="118" t="s">
        <v>242</v>
      </c>
      <c r="B8" s="118"/>
      <c r="C8" s="118">
        <v>300000</v>
      </c>
      <c r="D8" s="118">
        <f t="shared" si="0"/>
        <v>300000</v>
      </c>
      <c r="E8" s="118"/>
      <c r="F8" s="118">
        <v>300000</v>
      </c>
      <c r="G8" s="118">
        <f t="shared" si="1"/>
        <v>300000</v>
      </c>
    </row>
    <row r="9" spans="1:7" s="120" customFormat="1" ht="21.75" customHeight="1" x14ac:dyDescent="0.25">
      <c r="A9" s="119" t="s">
        <v>259</v>
      </c>
      <c r="B9" s="119">
        <v>1207764</v>
      </c>
      <c r="C9" s="119">
        <v>100642</v>
      </c>
      <c r="D9" s="119">
        <f t="shared" si="0"/>
        <v>1308406</v>
      </c>
      <c r="E9" s="119">
        <v>1207764</v>
      </c>
      <c r="F9" s="119">
        <v>100642</v>
      </c>
      <c r="G9" s="119">
        <f t="shared" si="1"/>
        <v>1308406</v>
      </c>
    </row>
    <row r="10" spans="1:7" s="122" customFormat="1" ht="30" x14ac:dyDescent="0.25">
      <c r="A10" s="121" t="s">
        <v>243</v>
      </c>
      <c r="B10" s="121">
        <v>-3965364</v>
      </c>
      <c r="C10" s="121">
        <v>3965364</v>
      </c>
      <c r="D10" s="121">
        <f t="shared" si="0"/>
        <v>0</v>
      </c>
      <c r="E10" s="121">
        <v>-1778169.02</v>
      </c>
      <c r="F10" s="121">
        <v>1778169.02</v>
      </c>
      <c r="G10" s="121">
        <f t="shared" si="1"/>
        <v>0</v>
      </c>
    </row>
    <row r="11" spans="1:7" s="120" customFormat="1" x14ac:dyDescent="0.25">
      <c r="A11" s="119" t="s">
        <v>244</v>
      </c>
      <c r="B11" s="119">
        <f>B3+B10+B9</f>
        <v>13500300</v>
      </c>
      <c r="C11" s="119">
        <f>C3+C10+C9</f>
        <v>5607241</v>
      </c>
      <c r="D11" s="119">
        <f t="shared" si="0"/>
        <v>19107541</v>
      </c>
      <c r="E11" s="119">
        <f>E3+E10+E9</f>
        <v>14187783.43</v>
      </c>
      <c r="F11" s="119">
        <f>F3+F10+F9</f>
        <v>2960792.52</v>
      </c>
      <c r="G11" s="119">
        <f>SUM(E11:F11)</f>
        <v>17148575.949999999</v>
      </c>
    </row>
    <row r="12" spans="1:7" ht="5.25" customHeight="1" x14ac:dyDescent="0.25">
      <c r="A12" s="118"/>
      <c r="B12" s="118"/>
      <c r="C12" s="118"/>
      <c r="D12" s="118">
        <f t="shared" si="0"/>
        <v>0</v>
      </c>
      <c r="E12" s="118"/>
      <c r="F12" s="118"/>
      <c r="G12" s="118"/>
    </row>
    <row r="13" spans="1:7" s="120" customFormat="1" x14ac:dyDescent="0.25">
      <c r="A13" s="119" t="s">
        <v>245</v>
      </c>
      <c r="B13" s="119">
        <f>SUM(B14:B24)+B29+B30</f>
        <v>13500300</v>
      </c>
      <c r="C13" s="119">
        <f>SUM(C14:C24)+C29+C30</f>
        <v>5607241</v>
      </c>
      <c r="D13" s="119">
        <f t="shared" si="0"/>
        <v>19107541</v>
      </c>
      <c r="E13" s="119">
        <f>SUM(E14:E24)+E29+E30</f>
        <v>8790337.6799999997</v>
      </c>
      <c r="F13" s="119">
        <f>SUM(F14:F24)+F29+F30</f>
        <v>2602634.77</v>
      </c>
      <c r="G13" s="119">
        <f t="shared" ref="G13:G23" si="2">E13+F13</f>
        <v>11392972.449999999</v>
      </c>
    </row>
    <row r="14" spans="1:7" x14ac:dyDescent="0.25">
      <c r="A14" s="118" t="s">
        <v>45</v>
      </c>
      <c r="B14" s="118">
        <v>2693140</v>
      </c>
      <c r="C14" s="118">
        <v>9561</v>
      </c>
      <c r="D14" s="118">
        <f t="shared" si="0"/>
        <v>2702701</v>
      </c>
      <c r="E14" s="118">
        <v>1722726.43</v>
      </c>
      <c r="F14" s="118">
        <v>9440</v>
      </c>
      <c r="G14" s="118">
        <f t="shared" si="2"/>
        <v>1732166.43</v>
      </c>
    </row>
    <row r="15" spans="1:7" x14ac:dyDescent="0.25">
      <c r="A15" s="118" t="s">
        <v>246</v>
      </c>
      <c r="B15" s="118">
        <v>5567500</v>
      </c>
      <c r="C15" s="118">
        <v>1161320</v>
      </c>
      <c r="D15" s="118">
        <f t="shared" si="0"/>
        <v>6728820</v>
      </c>
      <c r="E15" s="118">
        <v>3714210.69</v>
      </c>
      <c r="F15" s="118">
        <v>650634.1</v>
      </c>
      <c r="G15" s="118">
        <f t="shared" si="2"/>
        <v>4364844.79</v>
      </c>
    </row>
    <row r="16" spans="1:7" x14ac:dyDescent="0.25">
      <c r="A16" s="118" t="s">
        <v>247</v>
      </c>
      <c r="B16" s="118">
        <v>48000</v>
      </c>
      <c r="C16" s="118"/>
      <c r="D16" s="118">
        <f t="shared" si="0"/>
        <v>48000</v>
      </c>
      <c r="E16" s="118">
        <v>24700</v>
      </c>
      <c r="F16" s="118"/>
      <c r="G16" s="118">
        <f t="shared" si="2"/>
        <v>24700</v>
      </c>
    </row>
    <row r="17" spans="1:7" x14ac:dyDescent="0.25">
      <c r="A17" s="118" t="s">
        <v>248</v>
      </c>
      <c r="B17" s="118">
        <v>20000</v>
      </c>
      <c r="C17" s="118"/>
      <c r="D17" s="118">
        <f t="shared" si="0"/>
        <v>20000</v>
      </c>
      <c r="E17" s="118">
        <v>3485.94</v>
      </c>
      <c r="F17" s="118"/>
      <c r="G17" s="118">
        <f t="shared" si="2"/>
        <v>3485.94</v>
      </c>
    </row>
    <row r="18" spans="1:7" x14ac:dyDescent="0.25">
      <c r="A18" s="118" t="s">
        <v>249</v>
      </c>
      <c r="B18" s="118">
        <v>19900</v>
      </c>
      <c r="C18" s="118"/>
      <c r="D18" s="118">
        <f t="shared" si="0"/>
        <v>19900</v>
      </c>
      <c r="E18" s="118"/>
      <c r="F18" s="118"/>
      <c r="G18" s="118">
        <f t="shared" si="2"/>
        <v>0</v>
      </c>
    </row>
    <row r="19" spans="1:7" x14ac:dyDescent="0.25">
      <c r="A19" s="118" t="s">
        <v>260</v>
      </c>
      <c r="B19" s="118">
        <v>1133850</v>
      </c>
      <c r="C19" s="118">
        <v>1821467</v>
      </c>
      <c r="D19" s="118">
        <f t="shared" si="0"/>
        <v>2955317</v>
      </c>
      <c r="E19" s="118">
        <v>745604.64</v>
      </c>
      <c r="F19" s="118">
        <v>382310.48</v>
      </c>
      <c r="G19" s="118">
        <f t="shared" si="2"/>
        <v>1127915.1200000001</v>
      </c>
    </row>
    <row r="20" spans="1:7" x14ac:dyDescent="0.25">
      <c r="A20" s="118" t="s">
        <v>250</v>
      </c>
      <c r="B20" s="118">
        <v>989900</v>
      </c>
      <c r="C20" s="118">
        <v>270109</v>
      </c>
      <c r="D20" s="118">
        <f t="shared" si="0"/>
        <v>1260009</v>
      </c>
      <c r="E20" s="118">
        <v>490019.99</v>
      </c>
      <c r="F20" s="118">
        <v>242872</v>
      </c>
      <c r="G20" s="118">
        <f t="shared" si="2"/>
        <v>732891.99</v>
      </c>
    </row>
    <row r="21" spans="1:7" x14ac:dyDescent="0.25">
      <c r="A21" s="118" t="s">
        <v>251</v>
      </c>
      <c r="B21" s="118">
        <v>389810</v>
      </c>
      <c r="C21" s="118"/>
      <c r="D21" s="118">
        <f t="shared" si="0"/>
        <v>389810</v>
      </c>
      <c r="E21" s="118">
        <v>380105.77</v>
      </c>
      <c r="F21" s="118"/>
      <c r="G21" s="118">
        <f t="shared" si="2"/>
        <v>380105.77</v>
      </c>
    </row>
    <row r="22" spans="1:7" x14ac:dyDescent="0.25">
      <c r="A22" s="118" t="s">
        <v>252</v>
      </c>
      <c r="B22" s="118">
        <v>35500</v>
      </c>
      <c r="C22" s="118"/>
      <c r="D22" s="118">
        <f t="shared" si="0"/>
        <v>35500</v>
      </c>
      <c r="E22" s="118">
        <v>30500</v>
      </c>
      <c r="F22" s="118"/>
      <c r="G22" s="118">
        <f t="shared" si="2"/>
        <v>30500</v>
      </c>
    </row>
    <row r="23" spans="1:7" x14ac:dyDescent="0.25">
      <c r="A23" s="118" t="s">
        <v>253</v>
      </c>
      <c r="B23" s="118">
        <v>376100</v>
      </c>
      <c r="C23" s="118">
        <v>13084</v>
      </c>
      <c r="D23" s="118">
        <f t="shared" si="0"/>
        <v>389184</v>
      </c>
      <c r="E23" s="118">
        <v>144207.93</v>
      </c>
      <c r="F23" s="118">
        <v>12378.22</v>
      </c>
      <c r="G23" s="118">
        <f t="shared" si="2"/>
        <v>156586.15</v>
      </c>
    </row>
    <row r="24" spans="1:7" x14ac:dyDescent="0.25">
      <c r="A24" s="118" t="s">
        <v>254</v>
      </c>
      <c r="B24" s="118">
        <f>SUM(B25:B28)</f>
        <v>2226600</v>
      </c>
      <c r="C24" s="118">
        <f>SUM(C25:C28)</f>
        <v>465000</v>
      </c>
      <c r="D24" s="118">
        <f t="shared" si="0"/>
        <v>2691600</v>
      </c>
      <c r="E24" s="118">
        <f>SUM(E25:E28)</f>
        <v>1534776.2899999998</v>
      </c>
      <c r="F24" s="118">
        <f>SUM(F25:F28)</f>
        <v>354720.36</v>
      </c>
      <c r="G24" s="118">
        <f t="shared" ref="G24:G30" si="3">E24+F24</f>
        <v>1889496.65</v>
      </c>
    </row>
    <row r="25" spans="1:7" s="124" customFormat="1" x14ac:dyDescent="0.25">
      <c r="A25" s="123" t="s">
        <v>255</v>
      </c>
      <c r="B25" s="123">
        <v>148000</v>
      </c>
      <c r="C25" s="123"/>
      <c r="D25" s="123">
        <f t="shared" si="0"/>
        <v>148000</v>
      </c>
      <c r="E25" s="123">
        <v>110257.9</v>
      </c>
      <c r="F25" s="123"/>
      <c r="G25" s="123">
        <f t="shared" si="3"/>
        <v>110257.9</v>
      </c>
    </row>
    <row r="26" spans="1:7" s="124" customFormat="1" x14ac:dyDescent="0.25">
      <c r="A26" s="123" t="s">
        <v>256</v>
      </c>
      <c r="B26" s="123">
        <v>833600</v>
      </c>
      <c r="C26" s="123">
        <v>325000</v>
      </c>
      <c r="D26" s="123">
        <f t="shared" si="0"/>
        <v>1158600</v>
      </c>
      <c r="E26" s="123">
        <v>493842.17</v>
      </c>
      <c r="F26" s="123">
        <v>214720.36</v>
      </c>
      <c r="G26" s="123">
        <f t="shared" si="3"/>
        <v>708562.53</v>
      </c>
    </row>
    <row r="27" spans="1:7" s="124" customFormat="1" x14ac:dyDescent="0.25">
      <c r="A27" s="123" t="s">
        <v>257</v>
      </c>
      <c r="B27" s="123">
        <v>1000000</v>
      </c>
      <c r="C27" s="123">
        <v>140000</v>
      </c>
      <c r="D27" s="123">
        <f t="shared" si="0"/>
        <v>1140000</v>
      </c>
      <c r="E27" s="123">
        <v>749700</v>
      </c>
      <c r="F27" s="123">
        <v>140000</v>
      </c>
      <c r="G27" s="123">
        <f t="shared" si="3"/>
        <v>889700</v>
      </c>
    </row>
    <row r="28" spans="1:7" s="124" customFormat="1" x14ac:dyDescent="0.25">
      <c r="A28" s="123" t="s">
        <v>258</v>
      </c>
      <c r="B28" s="123">
        <v>245000</v>
      </c>
      <c r="C28" s="123"/>
      <c r="D28" s="123">
        <f t="shared" si="0"/>
        <v>245000</v>
      </c>
      <c r="E28" s="123">
        <v>180976.22</v>
      </c>
      <c r="F28" s="123"/>
      <c r="G28" s="123">
        <f t="shared" si="3"/>
        <v>180976.22</v>
      </c>
    </row>
    <row r="29" spans="1:7" x14ac:dyDescent="0.25">
      <c r="A29" s="118" t="s">
        <v>69</v>
      </c>
      <c r="B29" s="118"/>
      <c r="C29" s="118">
        <v>1475700</v>
      </c>
      <c r="D29" s="118">
        <f t="shared" si="0"/>
        <v>1475700</v>
      </c>
      <c r="E29" s="118"/>
      <c r="F29" s="118">
        <v>950279.61</v>
      </c>
      <c r="G29" s="118">
        <f t="shared" si="3"/>
        <v>950279.61</v>
      </c>
    </row>
    <row r="30" spans="1:7" x14ac:dyDescent="0.25">
      <c r="A30" s="118" t="s">
        <v>261</v>
      </c>
      <c r="B30" s="118"/>
      <c r="C30" s="118">
        <v>391000</v>
      </c>
      <c r="D30" s="118">
        <f t="shared" si="0"/>
        <v>391000</v>
      </c>
      <c r="E30" s="118"/>
      <c r="F30" s="118"/>
      <c r="G30" s="118">
        <f t="shared" si="3"/>
        <v>0</v>
      </c>
    </row>
    <row r="31" spans="1:7" ht="6" customHeight="1" x14ac:dyDescent="0.25"/>
    <row r="32" spans="1:7" x14ac:dyDescent="0.25">
      <c r="A32" s="119" t="s">
        <v>268</v>
      </c>
      <c r="B32" s="119">
        <f>B11-B13</f>
        <v>0</v>
      </c>
      <c r="C32" s="119">
        <f>C11-C13</f>
        <v>0</v>
      </c>
      <c r="D32" s="119">
        <f>D11-D13</f>
        <v>0</v>
      </c>
      <c r="E32" s="119">
        <f>E11-E13-E9</f>
        <v>4189681.75</v>
      </c>
      <c r="F32" s="119">
        <f>F11-F13-F9</f>
        <v>257515.75</v>
      </c>
      <c r="G32" s="119">
        <f>G11-G13-G9</f>
        <v>4447197.5</v>
      </c>
    </row>
  </sheetData>
  <pageMargins left="0.70866141732283472" right="0.70866141732283472" top="0.15748031496062992" bottom="0.15748031496062992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2"/>
  <sheetViews>
    <sheetView topLeftCell="A4" workbookViewId="0">
      <selection activeCell="I45" sqref="G43:I45"/>
    </sheetView>
  </sheetViews>
  <sheetFormatPr defaultRowHeight="15" x14ac:dyDescent="0.25"/>
  <sheetData>
    <row r="2" spans="1:14" s="1" customFormat="1" x14ac:dyDescent="0.25">
      <c r="A2" s="107"/>
      <c r="B2" s="107" t="s">
        <v>207</v>
      </c>
      <c r="C2" s="107" t="s">
        <v>208</v>
      </c>
      <c r="D2" s="107" t="s">
        <v>209</v>
      </c>
      <c r="E2" s="107" t="s">
        <v>210</v>
      </c>
      <c r="F2" s="107" t="s">
        <v>211</v>
      </c>
      <c r="G2" s="107" t="s">
        <v>212</v>
      </c>
      <c r="H2" s="107" t="s">
        <v>216</v>
      </c>
      <c r="I2" s="107" t="s">
        <v>217</v>
      </c>
      <c r="J2" s="107" t="s">
        <v>218</v>
      </c>
      <c r="K2" s="107" t="s">
        <v>219</v>
      </c>
      <c r="L2" s="107" t="s">
        <v>220</v>
      </c>
      <c r="M2" s="107" t="s">
        <v>221</v>
      </c>
      <c r="N2" s="107" t="s">
        <v>213</v>
      </c>
    </row>
    <row r="3" spans="1:14" x14ac:dyDescent="0.25">
      <c r="A3" s="1" t="s">
        <v>301</v>
      </c>
    </row>
    <row r="4" spans="1:14" s="1" customFormat="1" x14ac:dyDescent="0.25">
      <c r="A4" s="107">
        <v>19010100</v>
      </c>
      <c r="B4" s="107">
        <v>-1500</v>
      </c>
      <c r="C4" s="107">
        <v>-1500</v>
      </c>
      <c r="D4" s="107">
        <v>-1500</v>
      </c>
      <c r="E4" s="107">
        <v>-1500</v>
      </c>
      <c r="F4" s="107">
        <v>-1500</v>
      </c>
      <c r="G4" s="107">
        <v>-1500</v>
      </c>
      <c r="H4" s="107">
        <v>-1500</v>
      </c>
      <c r="I4" s="107">
        <v>-1500</v>
      </c>
      <c r="J4" s="107">
        <v>-1500</v>
      </c>
      <c r="K4" s="107">
        <v>-1500</v>
      </c>
      <c r="L4" s="107">
        <v>-1500</v>
      </c>
      <c r="M4" s="107">
        <v>-1500</v>
      </c>
      <c r="N4" s="107">
        <f>SUM(B4:M4)</f>
        <v>-18000</v>
      </c>
    </row>
    <row r="5" spans="1:14" s="1" customFormat="1" x14ac:dyDescent="0.25">
      <c r="A5" s="107">
        <v>19010300</v>
      </c>
      <c r="B5" s="146">
        <v>-700</v>
      </c>
      <c r="C5" s="146"/>
      <c r="D5" s="146"/>
      <c r="E5" s="146">
        <v>-1500</v>
      </c>
      <c r="F5" s="146"/>
      <c r="G5" s="146"/>
      <c r="H5" s="146">
        <v>-1500</v>
      </c>
      <c r="I5" s="146"/>
      <c r="J5" s="146"/>
      <c r="K5" s="146">
        <v>-1500</v>
      </c>
      <c r="L5" s="146"/>
      <c r="M5" s="146"/>
      <c r="N5" s="107">
        <f t="shared" ref="N5:N6" si="0">SUM(B5:M5)</f>
        <v>-5200</v>
      </c>
    </row>
    <row r="6" spans="1:14" s="1" customFormat="1" x14ac:dyDescent="0.25">
      <c r="A6" s="107">
        <v>2240</v>
      </c>
      <c r="B6" s="107">
        <f t="shared" ref="B6:M6" si="1">SUM(B4:B5)</f>
        <v>-2200</v>
      </c>
      <c r="C6" s="107">
        <f t="shared" si="1"/>
        <v>-1500</v>
      </c>
      <c r="D6" s="107">
        <f t="shared" si="1"/>
        <v>-1500</v>
      </c>
      <c r="E6" s="107">
        <f t="shared" si="1"/>
        <v>-3000</v>
      </c>
      <c r="F6" s="107">
        <f t="shared" si="1"/>
        <v>-1500</v>
      </c>
      <c r="G6" s="107">
        <f t="shared" si="1"/>
        <v>-1500</v>
      </c>
      <c r="H6" s="107">
        <f t="shared" si="1"/>
        <v>-3000</v>
      </c>
      <c r="I6" s="107">
        <f t="shared" si="1"/>
        <v>-1500</v>
      </c>
      <c r="J6" s="107">
        <f t="shared" si="1"/>
        <v>-1500</v>
      </c>
      <c r="K6" s="107">
        <f t="shared" si="1"/>
        <v>-3000</v>
      </c>
      <c r="L6" s="107">
        <f t="shared" si="1"/>
        <v>-1500</v>
      </c>
      <c r="M6" s="107">
        <f t="shared" si="1"/>
        <v>-1500</v>
      </c>
      <c r="N6" s="107">
        <f t="shared" si="0"/>
        <v>-23200</v>
      </c>
    </row>
    <row r="7" spans="1:14" ht="3" customHeight="1" x14ac:dyDescent="0.25"/>
    <row r="8" spans="1:14" x14ac:dyDescent="0.25">
      <c r="A8" s="1" t="s">
        <v>302</v>
      </c>
    </row>
    <row r="9" spans="1:14" s="1" customFormat="1" x14ac:dyDescent="0.25">
      <c r="A9" s="107">
        <v>19010100</v>
      </c>
      <c r="B9" s="107">
        <v>1500</v>
      </c>
      <c r="C9" s="107">
        <v>1500</v>
      </c>
      <c r="D9" s="107">
        <v>1500</v>
      </c>
      <c r="E9" s="107">
        <v>1500</v>
      </c>
      <c r="F9" s="107">
        <v>1500</v>
      </c>
      <c r="G9" s="107">
        <v>1500</v>
      </c>
      <c r="H9" s="107">
        <v>1500</v>
      </c>
      <c r="I9" s="107">
        <v>1500</v>
      </c>
      <c r="J9" s="107">
        <v>1500</v>
      </c>
      <c r="K9" s="107">
        <v>1500</v>
      </c>
      <c r="L9" s="107">
        <v>1500</v>
      </c>
      <c r="M9" s="107">
        <v>1500</v>
      </c>
      <c r="N9" s="107">
        <f>SUM(B9:M9)</f>
        <v>18000</v>
      </c>
    </row>
    <row r="10" spans="1:14" s="1" customFormat="1" x14ac:dyDescent="0.25">
      <c r="A10" s="107">
        <v>19010300</v>
      </c>
      <c r="B10" s="146">
        <v>700</v>
      </c>
      <c r="C10" s="146"/>
      <c r="D10" s="146"/>
      <c r="E10" s="146">
        <v>1500</v>
      </c>
      <c r="F10" s="146"/>
      <c r="G10" s="146"/>
      <c r="H10" s="146">
        <v>1500</v>
      </c>
      <c r="I10" s="146"/>
      <c r="J10" s="146"/>
      <c r="K10" s="146">
        <v>1500</v>
      </c>
      <c r="L10" s="146"/>
      <c r="M10" s="146"/>
      <c r="N10" s="107">
        <f t="shared" ref="N10:N42" si="2">SUM(B10:M10)</f>
        <v>5200</v>
      </c>
    </row>
    <row r="11" spans="1:14" s="1" customFormat="1" x14ac:dyDescent="0.25">
      <c r="A11" s="107">
        <v>2240</v>
      </c>
      <c r="B11" s="107">
        <f t="shared" ref="B11:M11" si="3">SUM(B9:B10)</f>
        <v>2200</v>
      </c>
      <c r="C11" s="107">
        <f t="shared" si="3"/>
        <v>1500</v>
      </c>
      <c r="D11" s="107">
        <f t="shared" si="3"/>
        <v>1500</v>
      </c>
      <c r="E11" s="107">
        <f t="shared" si="3"/>
        <v>3000</v>
      </c>
      <c r="F11" s="107">
        <f t="shared" si="3"/>
        <v>1500</v>
      </c>
      <c r="G11" s="107">
        <f t="shared" si="3"/>
        <v>1500</v>
      </c>
      <c r="H11" s="107">
        <f t="shared" si="3"/>
        <v>3000</v>
      </c>
      <c r="I11" s="107">
        <f t="shared" si="3"/>
        <v>1500</v>
      </c>
      <c r="J11" s="107">
        <f t="shared" si="3"/>
        <v>1500</v>
      </c>
      <c r="K11" s="107">
        <f t="shared" si="3"/>
        <v>3000</v>
      </c>
      <c r="L11" s="107">
        <f t="shared" si="3"/>
        <v>1500</v>
      </c>
      <c r="M11" s="107">
        <f t="shared" si="3"/>
        <v>1500</v>
      </c>
      <c r="N11" s="107">
        <f t="shared" si="2"/>
        <v>23200</v>
      </c>
    </row>
    <row r="12" spans="1:14" ht="3.75" customHeight="1" x14ac:dyDescent="0.25">
      <c r="N12" s="107"/>
    </row>
    <row r="13" spans="1:14" x14ac:dyDescent="0.25">
      <c r="A13" s="1" t="s">
        <v>303</v>
      </c>
      <c r="N13" s="107"/>
    </row>
    <row r="14" spans="1:14" x14ac:dyDescent="0.25">
      <c r="A14" s="108">
        <v>208400</v>
      </c>
      <c r="B14" s="107"/>
      <c r="C14" s="107"/>
      <c r="D14" s="107">
        <v>-145890</v>
      </c>
      <c r="E14" s="107">
        <v>-9080</v>
      </c>
      <c r="F14" s="107"/>
      <c r="G14" s="107"/>
      <c r="H14" s="107">
        <v>-107600</v>
      </c>
      <c r="I14" s="107"/>
      <c r="J14" s="107"/>
      <c r="K14" s="107">
        <v>-72250</v>
      </c>
      <c r="L14" s="107">
        <v>-148870</v>
      </c>
      <c r="M14" s="107">
        <v>-231310</v>
      </c>
      <c r="N14" s="107">
        <f t="shared" si="2"/>
        <v>-715000</v>
      </c>
    </row>
    <row r="15" spans="1:14" x14ac:dyDescent="0.25">
      <c r="A15" s="108">
        <v>3132</v>
      </c>
      <c r="B15" s="107"/>
      <c r="C15" s="107"/>
      <c r="D15" s="107">
        <v>-145890</v>
      </c>
      <c r="E15" s="107">
        <v>-9080</v>
      </c>
      <c r="F15" s="107"/>
      <c r="G15" s="107"/>
      <c r="H15" s="107">
        <v>-107600</v>
      </c>
      <c r="I15" s="107"/>
      <c r="J15" s="107"/>
      <c r="K15" s="107">
        <v>-72250</v>
      </c>
      <c r="L15" s="107">
        <v>-148870</v>
      </c>
      <c r="M15" s="107">
        <v>-231310</v>
      </c>
      <c r="N15" s="107">
        <f t="shared" si="2"/>
        <v>-715000</v>
      </c>
    </row>
    <row r="16" spans="1:14" ht="3" customHeight="1" x14ac:dyDescent="0.25">
      <c r="N16" s="107">
        <f t="shared" si="2"/>
        <v>0</v>
      </c>
    </row>
    <row r="17" spans="1:14" x14ac:dyDescent="0.25">
      <c r="A17" s="1" t="s">
        <v>304</v>
      </c>
      <c r="N17" s="107"/>
    </row>
    <row r="18" spans="1:14" x14ac:dyDescent="0.25">
      <c r="A18" s="107">
        <v>208400</v>
      </c>
      <c r="B18" s="107"/>
      <c r="C18" s="107"/>
      <c r="D18" s="107">
        <v>45890</v>
      </c>
      <c r="E18" s="107">
        <v>9080</v>
      </c>
      <c r="F18" s="107"/>
      <c r="G18" s="107"/>
      <c r="H18" s="107">
        <v>107600</v>
      </c>
      <c r="I18" s="107"/>
      <c r="J18" s="107"/>
      <c r="K18" s="107">
        <v>72250</v>
      </c>
      <c r="L18" s="107">
        <v>148870</v>
      </c>
      <c r="M18" s="107">
        <v>231310</v>
      </c>
      <c r="N18" s="107">
        <f t="shared" si="2"/>
        <v>615000</v>
      </c>
    </row>
    <row r="19" spans="1:14" x14ac:dyDescent="0.25">
      <c r="A19" s="107">
        <v>2240</v>
      </c>
      <c r="B19" s="107"/>
      <c r="C19" s="107"/>
      <c r="D19" s="107">
        <v>45890</v>
      </c>
      <c r="E19" s="107">
        <v>9080</v>
      </c>
      <c r="F19" s="107"/>
      <c r="G19" s="107"/>
      <c r="H19" s="107">
        <v>107600</v>
      </c>
      <c r="I19" s="107"/>
      <c r="J19" s="107"/>
      <c r="K19" s="107">
        <v>72250</v>
      </c>
      <c r="L19" s="107">
        <v>148870</v>
      </c>
      <c r="M19" s="107">
        <v>231310</v>
      </c>
      <c r="N19" s="107">
        <f t="shared" si="2"/>
        <v>615000</v>
      </c>
    </row>
    <row r="20" spans="1:14" ht="3" customHeight="1" x14ac:dyDescent="0.25">
      <c r="N20" s="107">
        <f t="shared" si="2"/>
        <v>0</v>
      </c>
    </row>
    <row r="21" spans="1:14" x14ac:dyDescent="0.25">
      <c r="A21" s="1" t="s">
        <v>305</v>
      </c>
      <c r="N21" s="107"/>
    </row>
    <row r="22" spans="1:14" x14ac:dyDescent="0.25">
      <c r="A22" s="107">
        <v>3210</v>
      </c>
      <c r="B22" s="107">
        <v>-450000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>
        <f t="shared" si="2"/>
        <v>-450000</v>
      </c>
    </row>
    <row r="23" spans="1:14" ht="3" customHeight="1" x14ac:dyDescent="0.25">
      <c r="N23" s="107">
        <f t="shared" si="2"/>
        <v>0</v>
      </c>
    </row>
    <row r="24" spans="1:14" x14ac:dyDescent="0.25">
      <c r="A24" s="1" t="s">
        <v>306</v>
      </c>
      <c r="N24" s="107"/>
    </row>
    <row r="25" spans="1:14" x14ac:dyDescent="0.25">
      <c r="A25" s="107">
        <v>3132</v>
      </c>
      <c r="B25" s="107">
        <v>450000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>
        <f t="shared" si="2"/>
        <v>450000</v>
      </c>
    </row>
    <row r="26" spans="1:14" ht="3.75" customHeight="1" x14ac:dyDescent="0.25">
      <c r="N26" s="107">
        <f t="shared" si="2"/>
        <v>0</v>
      </c>
    </row>
    <row r="27" spans="1:14" x14ac:dyDescent="0.25">
      <c r="A27" s="1" t="s">
        <v>307</v>
      </c>
      <c r="N27" s="107"/>
    </row>
    <row r="28" spans="1:14" x14ac:dyDescent="0.25">
      <c r="A28" s="107">
        <v>208400</v>
      </c>
      <c r="B28" s="107">
        <v>-200000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>
        <f t="shared" si="2"/>
        <v>-200000</v>
      </c>
    </row>
    <row r="29" spans="1:14" x14ac:dyDescent="0.25">
      <c r="A29" s="107">
        <v>3142</v>
      </c>
      <c r="B29" s="107">
        <v>-200000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>
        <f t="shared" si="2"/>
        <v>-200000</v>
      </c>
    </row>
    <row r="30" spans="1:14" ht="4.5" customHeight="1" x14ac:dyDescent="0.25">
      <c r="N30" s="107">
        <f t="shared" si="2"/>
        <v>0</v>
      </c>
    </row>
    <row r="31" spans="1:14" x14ac:dyDescent="0.25">
      <c r="A31" s="1" t="s">
        <v>308</v>
      </c>
      <c r="N31" s="107"/>
    </row>
    <row r="32" spans="1:14" x14ac:dyDescent="0.25">
      <c r="A32" s="107">
        <v>208400</v>
      </c>
      <c r="B32" s="107">
        <v>200000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>
        <f t="shared" si="2"/>
        <v>200000</v>
      </c>
    </row>
    <row r="33" spans="1:14" x14ac:dyDescent="0.25">
      <c r="A33" s="107">
        <v>2240</v>
      </c>
      <c r="B33" s="107">
        <v>200000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>
        <f t="shared" si="2"/>
        <v>200000</v>
      </c>
    </row>
    <row r="34" spans="1:14" ht="3.75" customHeight="1" x14ac:dyDescent="0.25">
      <c r="N34" s="107">
        <f t="shared" si="2"/>
        <v>0</v>
      </c>
    </row>
    <row r="35" spans="1:14" s="1" customFormat="1" x14ac:dyDescent="0.25">
      <c r="A35" s="1" t="s">
        <v>309</v>
      </c>
      <c r="N35" s="107"/>
    </row>
    <row r="36" spans="1:14" s="1" customFormat="1" x14ac:dyDescent="0.25">
      <c r="A36" s="107">
        <v>3142</v>
      </c>
      <c r="B36" s="107">
        <v>-200000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>
        <f t="shared" ref="N36" si="4">SUM(B36:M36)</f>
        <v>-200000</v>
      </c>
    </row>
    <row r="37" spans="1:14" ht="4.5" customHeight="1" x14ac:dyDescent="0.25">
      <c r="N37" s="107">
        <f t="shared" si="2"/>
        <v>0</v>
      </c>
    </row>
    <row r="38" spans="1:14" x14ac:dyDescent="0.25">
      <c r="A38" s="1" t="s">
        <v>310</v>
      </c>
      <c r="N38" s="107"/>
    </row>
    <row r="39" spans="1:14" x14ac:dyDescent="0.25">
      <c r="A39" s="107">
        <v>3132</v>
      </c>
      <c r="B39" s="107">
        <v>200000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>
        <f t="shared" si="2"/>
        <v>200000</v>
      </c>
    </row>
    <row r="40" spans="1:14" x14ac:dyDescent="0.25">
      <c r="N40" s="125">
        <f t="shared" si="2"/>
        <v>0</v>
      </c>
    </row>
    <row r="41" spans="1:14" x14ac:dyDescent="0.25">
      <c r="A41" s="107" t="s">
        <v>316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>
        <f t="shared" si="2"/>
        <v>0</v>
      </c>
    </row>
    <row r="42" spans="1:14" x14ac:dyDescent="0.25">
      <c r="A42" s="107">
        <v>3131</v>
      </c>
      <c r="B42" s="107"/>
      <c r="C42" s="107"/>
      <c r="D42" s="107">
        <v>100000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>
        <f t="shared" si="2"/>
        <v>100000</v>
      </c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2016-04-13T05:48:02Z</cp:lastPrinted>
  <dcterms:created xsi:type="dcterms:W3CDTF">2012-01-01T19:26:23Z</dcterms:created>
  <dcterms:modified xsi:type="dcterms:W3CDTF">2016-04-13T15:55:38Z</dcterms:modified>
</cp:coreProperties>
</file>