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Міськрада 6 скликання\40 сесія 24.12.2015\"/>
    </mc:Choice>
  </mc:AlternateContent>
  <bookViews>
    <workbookView xWindow="0" yWindow="135" windowWidth="21720" windowHeight="11955" activeTab="5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N36" i="2" l="1"/>
  <c r="J36" i="2" s="1"/>
  <c r="J34" i="2" s="1"/>
  <c r="J41" i="2"/>
  <c r="J42" i="2"/>
  <c r="F40" i="2"/>
  <c r="G40" i="2"/>
  <c r="H40" i="2"/>
  <c r="I40" i="2"/>
  <c r="K40" i="2"/>
  <c r="L40" i="2"/>
  <c r="M40" i="2"/>
  <c r="O40" i="2"/>
  <c r="E41" i="2"/>
  <c r="N14" i="2"/>
  <c r="J14" i="2" s="1"/>
  <c r="J13" i="2" s="1"/>
  <c r="D54" i="1"/>
  <c r="C54" i="1"/>
  <c r="C55" i="1"/>
  <c r="D51" i="1"/>
  <c r="F29" i="7"/>
  <c r="I29" i="7" s="1"/>
  <c r="I30" i="7"/>
  <c r="I20" i="7"/>
  <c r="E31" i="10"/>
  <c r="C33" i="10"/>
  <c r="C25" i="10"/>
  <c r="E24" i="10"/>
  <c r="E23" i="10" s="1"/>
  <c r="E15" i="10" s="1"/>
  <c r="D24" i="10"/>
  <c r="F26" i="10"/>
  <c r="F24" i="10" s="1"/>
  <c r="F23" i="10" s="1"/>
  <c r="F15" i="10" s="1"/>
  <c r="C26" i="10"/>
  <c r="E67" i="1"/>
  <c r="C67" i="1" s="1"/>
  <c r="F15" i="8"/>
  <c r="G15" i="8"/>
  <c r="H20" i="8"/>
  <c r="C32" i="10"/>
  <c r="F14" i="7"/>
  <c r="K13" i="2"/>
  <c r="L13" i="2"/>
  <c r="M13" i="2"/>
  <c r="O13" i="2"/>
  <c r="E14" i="2"/>
  <c r="G13" i="2"/>
  <c r="H13" i="2"/>
  <c r="L15" i="2"/>
  <c r="M15" i="2"/>
  <c r="N15" i="2"/>
  <c r="O15" i="2"/>
  <c r="J16" i="2"/>
  <c r="J15" i="2" s="1"/>
  <c r="G17" i="2"/>
  <c r="H17" i="2"/>
  <c r="J17" i="2"/>
  <c r="K17" i="2"/>
  <c r="L17" i="2"/>
  <c r="M17" i="2"/>
  <c r="N17" i="2"/>
  <c r="O17" i="2"/>
  <c r="E18" i="2"/>
  <c r="P18" i="2" s="1"/>
  <c r="F19" i="2"/>
  <c r="E19" i="2" s="1"/>
  <c r="P19" i="2" s="1"/>
  <c r="E20" i="2"/>
  <c r="P20" i="2" s="1"/>
  <c r="M21" i="2"/>
  <c r="P22" i="2"/>
  <c r="E24" i="2"/>
  <c r="G21" i="2"/>
  <c r="H21" i="2"/>
  <c r="K21" i="2"/>
  <c r="L21" i="2"/>
  <c r="O21" i="2"/>
  <c r="E25" i="2"/>
  <c r="P25" i="2" s="1"/>
  <c r="J26" i="2"/>
  <c r="K26" i="2"/>
  <c r="L26" i="2"/>
  <c r="M26" i="2"/>
  <c r="N26" i="2"/>
  <c r="O26" i="2"/>
  <c r="H26" i="2"/>
  <c r="G28" i="2"/>
  <c r="H28" i="2"/>
  <c r="J28" i="2"/>
  <c r="K28" i="2"/>
  <c r="L28" i="2"/>
  <c r="M28" i="2"/>
  <c r="N28" i="2"/>
  <c r="O28" i="2"/>
  <c r="F28" i="2"/>
  <c r="E30" i="2"/>
  <c r="G30" i="2"/>
  <c r="H30" i="2"/>
  <c r="K30" i="2"/>
  <c r="L30" i="2"/>
  <c r="M30" i="2"/>
  <c r="N31" i="2"/>
  <c r="G32" i="2"/>
  <c r="H32" i="2"/>
  <c r="J32" i="2"/>
  <c r="K32" i="2"/>
  <c r="L32" i="2"/>
  <c r="M32" i="2"/>
  <c r="N32" i="2"/>
  <c r="O32" i="2"/>
  <c r="F32" i="2"/>
  <c r="G34" i="2"/>
  <c r="H34" i="2"/>
  <c r="K34" i="2"/>
  <c r="L34" i="2"/>
  <c r="M34" i="2"/>
  <c r="O34" i="2"/>
  <c r="P35" i="2"/>
  <c r="F34" i="2"/>
  <c r="G37" i="2"/>
  <c r="H37" i="2"/>
  <c r="K37" i="2"/>
  <c r="L37" i="2"/>
  <c r="M37" i="2"/>
  <c r="P38" i="2"/>
  <c r="E39" i="2"/>
  <c r="E43" i="2"/>
  <c r="E46" i="2"/>
  <c r="G46" i="2"/>
  <c r="H46" i="2"/>
  <c r="J46" i="2"/>
  <c r="K46" i="2"/>
  <c r="L46" i="2"/>
  <c r="M46" i="2"/>
  <c r="N46" i="2"/>
  <c r="O46" i="2"/>
  <c r="P46" i="2"/>
  <c r="F66" i="1"/>
  <c r="D66" i="1"/>
  <c r="F28" i="10"/>
  <c r="E28" i="10"/>
  <c r="D28" i="10"/>
  <c r="C28" i="10"/>
  <c r="F16" i="10"/>
  <c r="E16" i="10"/>
  <c r="D16" i="10"/>
  <c r="C16" i="10"/>
  <c r="N34" i="2" l="1"/>
  <c r="N13" i="2"/>
  <c r="E27" i="10"/>
  <c r="P41" i="2"/>
  <c r="C31" i="10"/>
  <c r="C27" i="10" s="1"/>
  <c r="C24" i="10"/>
  <c r="D31" i="10"/>
  <c r="D27" i="10" s="1"/>
  <c r="D23" i="10"/>
  <c r="F33" i="10"/>
  <c r="F31" i="10" s="1"/>
  <c r="F27" i="10" s="1"/>
  <c r="E36" i="2"/>
  <c r="P36" i="2" s="1"/>
  <c r="P34" i="2" s="1"/>
  <c r="E29" i="2"/>
  <c r="P29" i="2" s="1"/>
  <c r="P28" i="2" s="1"/>
  <c r="N24" i="2"/>
  <c r="N21" i="2" s="1"/>
  <c r="E33" i="2"/>
  <c r="P33" i="2" s="1"/>
  <c r="P32" i="2" s="1"/>
  <c r="F21" i="2"/>
  <c r="L45" i="2"/>
  <c r="L48" i="2" s="1"/>
  <c r="M45" i="2"/>
  <c r="M48" i="2" s="1"/>
  <c r="E42" i="2"/>
  <c r="E23" i="2"/>
  <c r="P23" i="2" s="1"/>
  <c r="F17" i="2"/>
  <c r="P14" i="2"/>
  <c r="P13" i="2" s="1"/>
  <c r="E13" i="2"/>
  <c r="N30" i="2"/>
  <c r="J31" i="2"/>
  <c r="E37" i="2"/>
  <c r="F37" i="2"/>
  <c r="O30" i="2"/>
  <c r="J24" i="2"/>
  <c r="J21" i="2" s="1"/>
  <c r="K15" i="2"/>
  <c r="K45" i="2" s="1"/>
  <c r="K48" i="2" s="1"/>
  <c r="F13" i="2"/>
  <c r="E17" i="2"/>
  <c r="P17" i="2" s="1"/>
  <c r="N43" i="2"/>
  <c r="N40" i="2" s="1"/>
  <c r="P42" i="2" l="1"/>
  <c r="E40" i="2"/>
  <c r="E28" i="2"/>
  <c r="D15" i="10"/>
  <c r="C23" i="10"/>
  <c r="C15" i="10" s="1"/>
  <c r="E32" i="2"/>
  <c r="E34" i="2"/>
  <c r="E21" i="2"/>
  <c r="J43" i="2"/>
  <c r="J40" i="2" s="1"/>
  <c r="J30" i="2"/>
  <c r="P31" i="2"/>
  <c r="P30" i="2" s="1"/>
  <c r="P24" i="2"/>
  <c r="P21" i="2" s="1"/>
  <c r="D61" i="1"/>
  <c r="D63" i="1"/>
  <c r="E50" i="1"/>
  <c r="E51" i="1"/>
  <c r="F51" i="1"/>
  <c r="F50" i="1" s="1"/>
  <c r="E56" i="1"/>
  <c r="F56" i="1"/>
  <c r="F59" i="1"/>
  <c r="F62" i="1"/>
  <c r="F63" i="1"/>
  <c r="E69" i="1"/>
  <c r="F69" i="1"/>
  <c r="E45" i="1"/>
  <c r="E44" i="1" s="1"/>
  <c r="F45" i="1"/>
  <c r="F44" i="1" s="1"/>
  <c r="E40" i="1"/>
  <c r="F40" i="1"/>
  <c r="E38" i="1"/>
  <c r="F38" i="1"/>
  <c r="E27" i="1"/>
  <c r="F27" i="1"/>
  <c r="E24" i="1"/>
  <c r="F24" i="1"/>
  <c r="E19" i="1"/>
  <c r="E18" i="1" s="1"/>
  <c r="F19" i="1"/>
  <c r="F18" i="1" s="1"/>
  <c r="E15" i="1"/>
  <c r="E14" i="1" s="1"/>
  <c r="F15" i="1"/>
  <c r="F14" i="1" s="1"/>
  <c r="E12" i="1"/>
  <c r="F12" i="1"/>
  <c r="C53" i="1"/>
  <c r="H16" i="8"/>
  <c r="H17" i="8"/>
  <c r="H21" i="8"/>
  <c r="P43" i="2" l="1"/>
  <c r="P40" i="2" s="1"/>
  <c r="F49" i="1"/>
  <c r="D62" i="1"/>
  <c r="F26" i="1"/>
  <c r="E26" i="1"/>
  <c r="E11" i="1" s="1"/>
  <c r="F11" i="1"/>
  <c r="D20" i="4"/>
  <c r="C20" i="4"/>
  <c r="F71" i="1" l="1"/>
  <c r="I15" i="7"/>
  <c r="F12" i="7"/>
  <c r="I14" i="7"/>
  <c r="F26" i="7"/>
  <c r="F24" i="7"/>
  <c r="F18" i="7" s="1"/>
  <c r="I18" i="7" s="1"/>
  <c r="I21" i="7"/>
  <c r="I22" i="7"/>
  <c r="I26" i="7"/>
  <c r="I27" i="7"/>
  <c r="I28" i="7"/>
  <c r="I19" i="7"/>
  <c r="I24" i="7" l="1"/>
  <c r="F16" i="7"/>
  <c r="F34" i="7" l="1"/>
  <c r="I34" i="7" s="1"/>
  <c r="F31" i="7"/>
  <c r="F33" i="7" s="1"/>
  <c r="I13" i="7"/>
  <c r="I12" i="7" l="1"/>
  <c r="I16" i="7"/>
  <c r="G20" i="4"/>
  <c r="H19" i="8" l="1"/>
  <c r="H18" i="8"/>
  <c r="H22" i="8"/>
  <c r="F36" i="7"/>
  <c r="I31" i="7"/>
  <c r="I32" i="7"/>
  <c r="I33" i="7"/>
  <c r="I35" i="7"/>
  <c r="F11" i="7" l="1"/>
  <c r="I11" i="7" s="1"/>
  <c r="I36" i="7"/>
  <c r="H15" i="8"/>
  <c r="F20" i="4"/>
  <c r="E20" i="4"/>
  <c r="E66" i="1" l="1"/>
  <c r="C66" i="1" s="1"/>
  <c r="C68" i="1"/>
  <c r="C32" i="1" l="1"/>
  <c r="E61" i="1"/>
  <c r="D16" i="1"/>
  <c r="C36" i="1"/>
  <c r="C35" i="1"/>
  <c r="D37" i="1"/>
  <c r="C37" i="1" s="1"/>
  <c r="D39" i="1"/>
  <c r="C42" i="1"/>
  <c r="C43" i="1"/>
  <c r="C57" i="1" l="1"/>
  <c r="C47" i="1"/>
  <c r="D23" i="1"/>
  <c r="C23" i="1" s="1"/>
  <c r="C48" i="1"/>
  <c r="C52" i="1"/>
  <c r="D21" i="1"/>
  <c r="C21" i="1" s="1"/>
  <c r="D17" i="1"/>
  <c r="C17" i="1" s="1"/>
  <c r="C41" i="1"/>
  <c r="D40" i="1"/>
  <c r="C40" i="1" s="1"/>
  <c r="C46" i="1"/>
  <c r="C39" i="1"/>
  <c r="D38" i="1"/>
  <c r="C38" i="1" s="1"/>
  <c r="C16" i="1"/>
  <c r="C61" i="1"/>
  <c r="E59" i="1"/>
  <c r="D15" i="1" l="1"/>
  <c r="C15" i="1" s="1"/>
  <c r="D45" i="1"/>
  <c r="C45" i="1" s="1"/>
  <c r="C13" i="1"/>
  <c r="D12" i="1"/>
  <c r="C51" i="1"/>
  <c r="D50" i="1"/>
  <c r="D14" i="1"/>
  <c r="C14" i="1" s="1"/>
  <c r="D44" i="1" l="1"/>
  <c r="C44" i="1" s="1"/>
  <c r="C12" i="1"/>
  <c r="C50" i="1"/>
  <c r="D20" i="1" l="1"/>
  <c r="C20" i="1" l="1"/>
  <c r="C60" i="1" l="1"/>
  <c r="D59" i="1"/>
  <c r="C59" i="1" s="1"/>
  <c r="C33" i="1"/>
  <c r="D24" i="1"/>
  <c r="C25" i="1"/>
  <c r="C58" i="1"/>
  <c r="D56" i="1"/>
  <c r="C64" i="1"/>
  <c r="E65" i="1"/>
  <c r="C65" i="1" s="1"/>
  <c r="C29" i="1"/>
  <c r="D49" i="1" l="1"/>
  <c r="C24" i="1"/>
  <c r="C28" i="1"/>
  <c r="E63" i="1"/>
  <c r="E62" i="1" s="1"/>
  <c r="C56" i="1"/>
  <c r="D22" i="1"/>
  <c r="C63" i="1" l="1"/>
  <c r="C22" i="1"/>
  <c r="D19" i="1"/>
  <c r="C62" i="1"/>
  <c r="E49" i="1"/>
  <c r="D18" i="1" l="1"/>
  <c r="C19" i="1"/>
  <c r="E71" i="1"/>
  <c r="C49" i="1"/>
  <c r="C18" i="1" l="1"/>
  <c r="C31" i="1" l="1"/>
  <c r="C34" i="1" l="1"/>
  <c r="O39" i="2" l="1"/>
  <c r="O37" i="2" l="1"/>
  <c r="O45" i="2" s="1"/>
  <c r="O48" i="2" s="1"/>
  <c r="N39" i="2"/>
  <c r="D30" i="1"/>
  <c r="C30" i="1" l="1"/>
  <c r="D27" i="1"/>
  <c r="J39" i="2"/>
  <c r="N37" i="2"/>
  <c r="N45" i="2" s="1"/>
  <c r="N48" i="2" s="1"/>
  <c r="C27" i="1" l="1"/>
  <c r="D26" i="1"/>
  <c r="D11" i="1" s="1"/>
  <c r="P39" i="2"/>
  <c r="P37" i="2" s="1"/>
  <c r="J37" i="2"/>
  <c r="J45" i="2" s="1"/>
  <c r="J48" i="2" s="1"/>
  <c r="D72" i="1"/>
  <c r="C26" i="1" l="1"/>
  <c r="E72" i="1"/>
  <c r="C11" i="1" l="1"/>
  <c r="C72" i="1"/>
  <c r="F72" i="1"/>
  <c r="G15" i="2" l="1"/>
  <c r="G26" i="2"/>
  <c r="H15" i="2"/>
  <c r="H45" i="2" s="1"/>
  <c r="H48" i="2" s="1"/>
  <c r="G45" i="2" l="1"/>
  <c r="G48" i="2" s="1"/>
  <c r="E16" i="2" l="1"/>
  <c r="F15" i="2"/>
  <c r="F26" i="2"/>
  <c r="E27" i="2"/>
  <c r="P16" i="2" l="1"/>
  <c r="P15" i="2" s="1"/>
  <c r="E15" i="2"/>
  <c r="F45" i="2"/>
  <c r="D69" i="1"/>
  <c r="C70" i="1"/>
  <c r="P27" i="2"/>
  <c r="P26" i="2" s="1"/>
  <c r="E26" i="2"/>
  <c r="E45" i="2" l="1"/>
  <c r="E48" i="2" s="1"/>
  <c r="P45" i="2"/>
  <c r="P48" i="2" s="1"/>
  <c r="C69" i="1"/>
  <c r="D71" i="1"/>
  <c r="C71" i="1" s="1"/>
</calcChain>
</file>

<file path=xl/sharedStrings.xml><?xml version="1.0" encoding="utf-8"?>
<sst xmlns="http://schemas.openxmlformats.org/spreadsheetml/2006/main" count="301" uniqueCount="250">
  <si>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</si>
  <si>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</si>
  <si>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</si>
  <si>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</si>
  <si>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</si>
  <si>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</si>
  <si>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</si>
  <si>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</si>
  <si>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</si>
  <si>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</si>
  <si>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</si>
  <si>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</si>
  <si>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</si>
  <si>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</si>
  <si>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</si>
  <si>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</si>
  <si>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</si>
  <si>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</si>
  <si>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</si>
  <si>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</si>
  <si>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</si>
  <si>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</si>
  <si>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</si>
  <si>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</si>
  <si>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</si>
  <si>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</si>
  <si>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</si>
  <si>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</si>
  <si>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</si>
  <si>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</si>
  <si>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</si>
  <si>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</si>
  <si>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</si>
  <si>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</si>
  <si>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</si>
  <si>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</si>
  <si>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</si>
  <si>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</si>
  <si>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</si>
  <si>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</si>
  <si>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</si>
  <si>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</si>
  <si>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</si>
  <si>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</si>
  <si>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</si>
  <si>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</si>
  <si>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</si>
  <si>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</si>
  <si>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</si>
  <si>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</si>
  <si>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090000</t>
  </si>
  <si>
    <t>Соціальний захист та соціальне забезпечення</t>
  </si>
  <si>
    <t>090412</t>
  </si>
  <si>
    <t>091209</t>
  </si>
  <si>
    <t>Інші видатки на соціальний захист населення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</si>
  <si>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</si>
  <si>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</si>
  <si>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</si>
  <si>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100302</t>
  </si>
  <si>
    <t>100203</t>
  </si>
  <si>
    <t>Благоустрій міст, сіл, селищ</t>
  </si>
  <si>
    <t>Комбінати комунальних підприємств</t>
  </si>
  <si>
    <t>110000</t>
  </si>
  <si>
    <t>Культура і мистецтво</t>
  </si>
  <si>
    <t>110204</t>
  </si>
  <si>
    <t>Палаци і будинки культури, клуби та інші заклади клубного типу</t>
  </si>
  <si>
    <t>120000</t>
  </si>
  <si>
    <t>Засоби масової інформації</t>
  </si>
  <si>
    <t>Періодичні видання (газети та журнали)</t>
  </si>
  <si>
    <t>Будівництво</t>
  </si>
  <si>
    <t>Капітальні вкладення</t>
  </si>
  <si>
    <t>Транспорт, дорожнє господарство</t>
  </si>
  <si>
    <r>
      <t>Видатки на проведення робіт, пов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язаних із будівництвом, реконструкцією, ремонтои та утриманням автомобільних доріг</t>
    </r>
  </si>
  <si>
    <t>Цільові фонди</t>
  </si>
  <si>
    <t>Утилізація сміття</t>
  </si>
  <si>
    <t>Інші видатки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</si>
  <si>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</si>
  <si>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</si>
  <si>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</si>
  <si>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</si>
  <si>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</si>
  <si>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</si>
  <si>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Видатки, не віднесені до основних груп</t>
  </si>
  <si>
    <t>Додаток № 3</t>
  </si>
  <si>
    <t>001</t>
  </si>
  <si>
    <t>Обласна, районна, міська, міста обласного значення, селищна, сільська рада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</si>
  <si>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</si>
  <si>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</si>
  <si>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</si>
  <si>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</si>
  <si>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</si>
  <si>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</si>
  <si>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</si>
  <si>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</si>
  <si>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</si>
  <si>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</si>
  <si>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</si>
  <si>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</si>
  <si>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Будівництво ліній зовнішнього освітлення</t>
  </si>
  <si>
    <t>Усього по КЕКВ 3122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</si>
  <si>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</si>
  <si>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</si>
  <si>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Землеустрій</t>
  </si>
  <si>
    <t>Інші заходи у сфері автомобільного транспорту</t>
  </si>
  <si>
    <t>100102</t>
  </si>
  <si>
    <t>Капітальний ремонт житлового фонду місцевих органів влади</t>
  </si>
  <si>
    <r>
      <t>Сільське і лісове господарство, рибне господарство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</si>
  <si>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</si>
  <si>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</si>
  <si>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Міська програма розвитку МКП "РВСМР "Голос громади" на 2014р.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</si>
  <si>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</si>
  <si>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</si>
  <si>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</si>
  <si>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</si>
  <si>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</si>
  <si>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</si>
  <si>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</si>
  <si>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</si>
  <si>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</si>
  <si>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</si>
  <si>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</si>
  <si>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</si>
  <si>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</si>
  <si>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</si>
  <si>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</si>
  <si>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</si>
  <si>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</si>
  <si>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</si>
  <si>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</si>
  <si>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</si>
  <si>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</si>
  <si>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</si>
  <si>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</si>
  <si>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</si>
  <si>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</si>
  <si>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</si>
  <si>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</si>
  <si>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</si>
  <si>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</si>
  <si>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</si>
  <si>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</si>
  <si>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</si>
  <si>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</si>
  <si>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</si>
  <si>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</si>
  <si>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</si>
  <si>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</si>
  <si>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</si>
  <si>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</si>
  <si>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</si>
  <si>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</si>
  <si>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</si>
  <si>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</si>
  <si>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</si>
  <si>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</si>
  <si>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</si>
  <si>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</si>
  <si>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</si>
  <si>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</si>
  <si>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</si>
  <si>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</si>
  <si>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</si>
  <si>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</si>
  <si>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Керівник секретаріату (секретар) ________________________ О.І.Євтушенко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</si>
  <si>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</si>
  <si>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</si>
  <si>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</si>
  <si>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</si>
  <si>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</si>
  <si>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О.І.Євтушенко</t>
  </si>
  <si>
    <t>(підпис)</t>
  </si>
  <si>
    <t>100202</t>
  </si>
  <si>
    <t>Водопровідно-каналізаційне господарство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</si>
  <si>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</si>
  <si>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</si>
  <si>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</si>
  <si>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</si>
  <si>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</si>
  <si>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</si>
  <si>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</si>
  <si>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</si>
  <si>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>Співфінансування КУ Нижньодуванської селищної ради "Трудовий архів територіальних громад Сватівського району"</t>
  </si>
  <si>
    <t>Нижньодуванська селищна рада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</si>
  <si>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2015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</si>
  <si>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</si>
  <si>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</si>
  <si>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</si>
  <si>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</si>
  <si>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</si>
  <si>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</si>
  <si>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</si>
  <si>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</si>
  <si>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</si>
  <si>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</si>
  <si>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</si>
  <si>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250404</t>
  </si>
  <si>
    <t xml:space="preserve">Придбання штучного покриття </t>
  </si>
  <si>
    <t>Капітальний ремонт пл.50-річчя Перемоги</t>
  </si>
  <si>
    <t>Капітальний ремонт полігону ТПВ</t>
  </si>
  <si>
    <t>Реконструкція трибун на стадіоні "Нива"</t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</si>
  <si>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</si>
  <si>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</si>
  <si>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</si>
  <si>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t>Міська культурно-мистецька Програма "Відродження України починається з відродженням духовності" на 2015 рік</t>
  </si>
  <si>
    <t>Міська Програма розвитку фізичної культури та спорту на 2015 рік</t>
  </si>
  <si>
    <t>Міська Програма розвитку житлово-комунального господарства та благоустрою м.Сватове на 2015 рік</t>
  </si>
  <si>
    <t>Міська програма фінансової підтримки ветеранської організації на 2015 рік</t>
  </si>
  <si>
    <t>120201</t>
  </si>
  <si>
    <t>250404, 091108, 150101</t>
  </si>
  <si>
    <t>0910</t>
  </si>
  <si>
    <t>1090</t>
  </si>
  <si>
    <t>0600</t>
  </si>
  <si>
    <t>0620</t>
  </si>
  <si>
    <t>0640</t>
  </si>
  <si>
    <t>0828</t>
  </si>
  <si>
    <t>0900</t>
  </si>
  <si>
    <t>0100</t>
  </si>
  <si>
    <t>0820</t>
  </si>
  <si>
    <t>1000</t>
  </si>
  <si>
    <t>0830</t>
  </si>
  <si>
    <t>0832</t>
  </si>
  <si>
    <t>0451</t>
  </si>
  <si>
    <t>0450</t>
  </si>
  <si>
    <t>0540</t>
  </si>
  <si>
    <t>0500</t>
  </si>
  <si>
    <t>0180</t>
  </si>
  <si>
    <t>0640, 0451</t>
  </si>
  <si>
    <t>Внутрішнє фінансування</t>
  </si>
  <si>
    <t>Фінансування за рахунок зміни залишків коштів бюджетів</t>
  </si>
  <si>
    <t>Придбання офісної техніки, меблів</t>
  </si>
  <si>
    <t>Будівництво стели почесних громадян</t>
  </si>
  <si>
    <t>Капітальний ремонт ліній зовнішнього освітлення</t>
  </si>
  <si>
    <t>Капітальний ремонт автодоріг</t>
  </si>
  <si>
    <t>до рішення позачергової 40 сесії (6 скликання)</t>
  </si>
  <si>
    <t>100203, 150101, 170703</t>
  </si>
  <si>
    <t>Міська Програма поводження з відходами на території м.Сватове на 2016 роки</t>
  </si>
  <si>
    <t xml:space="preserve">до рішення позачергової 40 сесії (6 скликання) "Про </t>
  </si>
  <si>
    <t>бюджет Сватівської міської ради на 2016 рік"</t>
  </si>
  <si>
    <r>
      <t>коштів бюджету Сватівської міської ради у 2016 році</t>
    </r>
    <r>
      <rPr>
        <b/>
        <sz val="10"/>
        <color theme="1"/>
        <rFont val="Calibri"/>
        <family val="2"/>
        <charset val="204"/>
      </rPr>
      <t>¹</t>
    </r>
  </si>
  <si>
    <t xml:space="preserve"> "Про бюджет Сватівської міської ради на 2016рік"</t>
  </si>
  <si>
    <t>до рішення позачергової 40 сесії (6 скликання) "Про бюджет</t>
  </si>
  <si>
    <t>до рішення позачергової 40 сесії (6 скликання) "Про</t>
  </si>
  <si>
    <t>з бюджету Сватівської міської ради місцевим/державному бюджетам на 2016 рік</t>
  </si>
  <si>
    <t>Сватівської міської ради на 2016 рік"</t>
  </si>
  <si>
    <t>бюджету Сватівської міської ради на 2016 рік</t>
  </si>
  <si>
    <t>Плата за надання адміністративних послуг</t>
  </si>
  <si>
    <t>Плата за надання інших адміністративних послуг</t>
  </si>
  <si>
    <t>до рішення позачергової40 сесії (6 скликання)</t>
  </si>
  <si>
    <t>видатків бюджету Сватівської міської ради на 2016 рік</t>
  </si>
  <si>
    <t>Проведення виборів депутатів місцевих рад та сільських, селищних, міських голів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</si>
</sst>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45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  <font>
      <sz val="6"/>
      <color theme="1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20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8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vertical="center" wrapText="1"/>
    </xf>
    <xf numFmtId="0" fontId="8" fillId="0" borderId="14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4" fillId="0" borderId="12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21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3" fillId="0" borderId="6" xfId="0" applyFont="1" applyBorder="1" applyAlignment="1">
      <alignment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25" fillId="0" borderId="0" xfId="0" applyFont="1"/>
    <xf numFmtId="0" fontId="14" fillId="0" borderId="28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164" fontId="14" fillId="0" borderId="24" xfId="0" applyNumberFormat="1" applyFont="1" applyBorder="1" applyAlignment="1">
      <alignment vertical="center" wrapText="1"/>
    </xf>
    <xf numFmtId="164" fontId="14" fillId="0" borderId="29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164" fontId="14" fillId="0" borderId="1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31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textRotation="90" wrapText="1"/>
    </xf>
    <xf numFmtId="0" fontId="1" fillId="0" borderId="2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31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1" fillId="0" borderId="33" xfId="0" applyNumberFormat="1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3" fillId="0" borderId="6" xfId="0" applyNumberFormat="1" applyFont="1" applyBorder="1" applyAlignment="1">
      <alignment horizontal="right" vertical="center" wrapText="1"/>
    </xf>
    <xf numFmtId="49" fontId="22" fillId="0" borderId="21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5" fontId="14" fillId="0" borderId="2" xfId="0" applyNumberFormat="1" applyFont="1" applyBorder="1" applyAlignment="1">
      <alignment horizontal="right" vertical="center" wrapText="1"/>
    </xf>
    <xf numFmtId="0" fontId="20" fillId="0" borderId="2" xfId="8" applyFont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25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32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0</v>
          </cell>
        </row>
        <row r="44">
          <cell r="C44">
            <v>0</v>
          </cell>
        </row>
        <row r="46">
          <cell r="C46">
            <v>1000</v>
          </cell>
        </row>
        <row r="66">
          <cell r="D66">
            <v>0</v>
          </cell>
        </row>
        <row r="70">
          <cell r="D70">
            <v>71100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  <row r="56">
          <cell r="O56">
            <v>20000</v>
          </cell>
        </row>
      </sheetData>
      <sheetData sheetId="7">
        <row r="17">
          <cell r="O17">
            <v>913580</v>
          </cell>
        </row>
        <row r="58">
          <cell r="O58">
            <v>500000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8" zoomScaleNormal="100" workbookViewId="0">
      <selection activeCell="B43" sqref="B43"/>
    </sheetView>
  </sheetViews>
  <sheetFormatPr defaultRowHeight="15" x14ac:dyDescent="0.25"/>
  <cols>
    <col min="1" max="1" width="8" customWidth="1"/>
    <col min="2" max="2" width="41.85546875" customWidth="1"/>
    <col min="3" max="3" width="9.140625" customWidth="1"/>
    <col min="4" max="4" width="9.42578125" customWidth="1"/>
    <col min="5" max="5" width="8.5703125" style="1" customWidth="1"/>
    <col min="6" max="6" width="7.42578125" customWidth="1"/>
  </cols>
  <sheetData>
    <row r="1" spans="1:6" s="16" customFormat="1" x14ac:dyDescent="0.25">
      <c r="C1" s="158" t="s">
        <v>0</v>
      </c>
      <c r="D1" s="158"/>
      <c r="E1" s="158"/>
      <c r="F1" s="158"/>
    </row>
    <row r="2" spans="1:6" s="16" customFormat="1" x14ac:dyDescent="0.25">
      <c r="C2" s="158" t="s">
        <v>240</v>
      </c>
      <c r="D2" s="158"/>
      <c r="E2" s="158"/>
      <c r="F2" s="158"/>
    </row>
    <row r="3" spans="1:6" s="16" customFormat="1" x14ac:dyDescent="0.25">
      <c r="C3" s="158" t="s">
        <v>243</v>
      </c>
      <c r="D3" s="158"/>
      <c r="E3" s="158"/>
      <c r="F3" s="158"/>
    </row>
    <row r="4" spans="1:6" s="16" customFormat="1" ht="3" customHeight="1" x14ac:dyDescent="0.25"/>
    <row r="5" spans="1:6" x14ac:dyDescent="0.25">
      <c r="A5" s="166" t="s">
        <v>30</v>
      </c>
      <c r="B5" s="166"/>
      <c r="C5" s="166"/>
      <c r="D5" s="166"/>
      <c r="E5" s="166"/>
      <c r="F5" s="166"/>
    </row>
    <row r="6" spans="1:6" x14ac:dyDescent="0.25">
      <c r="A6" s="166" t="s">
        <v>244</v>
      </c>
      <c r="B6" s="166"/>
      <c r="C6" s="166"/>
      <c r="D6" s="166"/>
      <c r="E6" s="166"/>
      <c r="F6" s="166"/>
    </row>
    <row r="7" spans="1:6" x14ac:dyDescent="0.25">
      <c r="A7" s="1"/>
      <c r="B7" s="1"/>
      <c r="C7" s="1"/>
      <c r="D7" s="1"/>
      <c r="E7" s="160" t="s">
        <v>110</v>
      </c>
      <c r="F7" s="160"/>
    </row>
    <row r="8" spans="1:6" s="17" customFormat="1" ht="12.75" customHeight="1" x14ac:dyDescent="0.2">
      <c r="A8" s="163" t="s">
        <v>1</v>
      </c>
      <c r="B8" s="163" t="s">
        <v>2</v>
      </c>
      <c r="C8" s="163" t="s">
        <v>33</v>
      </c>
      <c r="D8" s="163" t="s">
        <v>3</v>
      </c>
      <c r="E8" s="161" t="s">
        <v>4</v>
      </c>
      <c r="F8" s="162"/>
    </row>
    <row r="9" spans="1:6" s="17" customFormat="1" ht="51" x14ac:dyDescent="0.2">
      <c r="A9" s="164"/>
      <c r="B9" s="164"/>
      <c r="C9" s="164"/>
      <c r="D9" s="164"/>
      <c r="E9" s="80" t="s">
        <v>33</v>
      </c>
      <c r="F9" s="80" t="s">
        <v>111</v>
      </c>
    </row>
    <row r="10" spans="1:6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</row>
    <row r="11" spans="1:6" s="108" customFormat="1" x14ac:dyDescent="0.25">
      <c r="A11" s="3">
        <v>10000000</v>
      </c>
      <c r="B11" s="82" t="s">
        <v>5</v>
      </c>
      <c r="C11" s="18">
        <f t="shared" ref="C11:C12" si="0">SUM(D11:E11)</f>
        <v>11398.2</v>
      </c>
      <c r="D11" s="18">
        <f>D12+D14+D18+D24+D26+D44</f>
        <v>11398.2</v>
      </c>
      <c r="E11" s="18">
        <f t="shared" ref="E11:F11" si="1">E12+E14+E18+E24+E26+E44</f>
        <v>0</v>
      </c>
      <c r="F11" s="18">
        <f t="shared" si="1"/>
        <v>0</v>
      </c>
    </row>
    <row r="12" spans="1:6" ht="15.75" customHeight="1" x14ac:dyDescent="0.3">
      <c r="A12" s="83">
        <v>11020000</v>
      </c>
      <c r="B12" s="84" t="s">
        <v>112</v>
      </c>
      <c r="C12" s="20">
        <f t="shared" si="0"/>
        <v>20</v>
      </c>
      <c r="D12" s="106">
        <f>D13</f>
        <v>20</v>
      </c>
      <c r="E12" s="106">
        <f t="shared" ref="E12:F12" si="2">E13</f>
        <v>0</v>
      </c>
      <c r="F12" s="106">
        <f t="shared" si="2"/>
        <v>0</v>
      </c>
    </row>
    <row r="13" spans="1:6" ht="25.5" x14ac:dyDescent="0.25">
      <c r="A13" s="85">
        <v>11020200</v>
      </c>
      <c r="B13" s="85" t="s">
        <v>6</v>
      </c>
      <c r="C13" s="20">
        <f>SUM(D13:E13)</f>
        <v>20</v>
      </c>
      <c r="D13" s="20">
        <v>20</v>
      </c>
      <c r="E13" s="20"/>
      <c r="F13" s="20"/>
    </row>
    <row r="14" spans="1:6" s="108" customFormat="1" hidden="1" x14ac:dyDescent="0.25">
      <c r="A14" s="86">
        <v>12000000</v>
      </c>
      <c r="B14" s="87" t="s">
        <v>113</v>
      </c>
      <c r="C14" s="18">
        <f t="shared" ref="C14:C71" si="3">SUM(D14:E14)</f>
        <v>0</v>
      </c>
      <c r="D14" s="18">
        <f>D15</f>
        <v>0</v>
      </c>
      <c r="E14" s="18">
        <f t="shared" ref="E14:F14" si="4">E15</f>
        <v>0</v>
      </c>
      <c r="F14" s="18">
        <f t="shared" si="4"/>
        <v>0</v>
      </c>
    </row>
    <row r="15" spans="1:6" s="108" customFormat="1" ht="24.75" hidden="1" customHeight="1" x14ac:dyDescent="0.25">
      <c r="A15" s="88">
        <v>12020000</v>
      </c>
      <c r="B15" s="89" t="s">
        <v>114</v>
      </c>
      <c r="C15" s="18">
        <f t="shared" si="3"/>
        <v>0</v>
      </c>
      <c r="D15" s="18">
        <f>SUM(D16:D17)</f>
        <v>0</v>
      </c>
      <c r="E15" s="18">
        <f t="shared" ref="E15:F15" si="5">SUM(E16:E17)</f>
        <v>0</v>
      </c>
      <c r="F15" s="18">
        <f t="shared" si="5"/>
        <v>0</v>
      </c>
    </row>
    <row r="16" spans="1:6" ht="32.25" hidden="1" customHeight="1" x14ac:dyDescent="0.25">
      <c r="A16" s="12">
        <v>12020100</v>
      </c>
      <c r="B16" s="90" t="s">
        <v>115</v>
      </c>
      <c r="C16" s="20">
        <f t="shared" si="3"/>
        <v>0</v>
      </c>
      <c r="D16" s="20">
        <f>'[1]Доходи рік'!$C23/1000</f>
        <v>0</v>
      </c>
      <c r="E16" s="20"/>
      <c r="F16" s="20"/>
    </row>
    <row r="17" spans="1:6" ht="25.5" hidden="1" x14ac:dyDescent="0.25">
      <c r="A17" s="12">
        <v>12020200</v>
      </c>
      <c r="B17" s="90" t="s">
        <v>116</v>
      </c>
      <c r="C17" s="20">
        <f t="shared" si="3"/>
        <v>0</v>
      </c>
      <c r="D17" s="20">
        <f>'[1]Доходи рік'!$C24/1000</f>
        <v>0</v>
      </c>
      <c r="E17" s="20"/>
      <c r="F17" s="20"/>
    </row>
    <row r="18" spans="1:6" s="108" customFormat="1" ht="27" hidden="1" x14ac:dyDescent="0.3">
      <c r="A18" s="83">
        <v>13000000</v>
      </c>
      <c r="B18" s="84" t="s">
        <v>117</v>
      </c>
      <c r="C18" s="18">
        <f t="shared" si="3"/>
        <v>0</v>
      </c>
      <c r="D18" s="18">
        <f>D19</f>
        <v>0</v>
      </c>
      <c r="E18" s="18">
        <f t="shared" ref="E18:F18" si="6">E19</f>
        <v>0</v>
      </c>
      <c r="F18" s="18">
        <f t="shared" si="6"/>
        <v>0</v>
      </c>
    </row>
    <row r="19" spans="1:6" hidden="1" x14ac:dyDescent="0.25">
      <c r="A19" s="91">
        <v>13010000</v>
      </c>
      <c r="B19" s="92" t="s">
        <v>118</v>
      </c>
      <c r="C19" s="20">
        <f t="shared" si="3"/>
        <v>0</v>
      </c>
      <c r="D19" s="20">
        <f>SUM(D20:D23)</f>
        <v>0</v>
      </c>
      <c r="E19" s="20">
        <f t="shared" ref="E19:F19" si="7">SUM(E20:E23)</f>
        <v>0</v>
      </c>
      <c r="F19" s="20">
        <f t="shared" si="7"/>
        <v>0</v>
      </c>
    </row>
    <row r="20" spans="1:6" ht="51" hidden="1" x14ac:dyDescent="0.25">
      <c r="A20" s="91">
        <v>13010200</v>
      </c>
      <c r="B20" s="92" t="s">
        <v>119</v>
      </c>
      <c r="C20" s="20">
        <f t="shared" si="3"/>
        <v>0</v>
      </c>
      <c r="D20" s="20">
        <f>'[1]Доходи рік'!$C27/1000</f>
        <v>0</v>
      </c>
      <c r="E20" s="20"/>
      <c r="F20" s="20"/>
    </row>
    <row r="21" spans="1:6" ht="25.5" hidden="1" customHeight="1" x14ac:dyDescent="0.25">
      <c r="A21" s="91">
        <v>13020200</v>
      </c>
      <c r="B21" s="92" t="s">
        <v>120</v>
      </c>
      <c r="C21" s="20">
        <f t="shared" si="3"/>
        <v>0</v>
      </c>
      <c r="D21" s="20">
        <f>'[1]Доходи рік'!$C28/1000</f>
        <v>0</v>
      </c>
      <c r="E21" s="20"/>
      <c r="F21" s="20"/>
    </row>
    <row r="22" spans="1:6" ht="25.5" hidden="1" x14ac:dyDescent="0.25">
      <c r="A22" s="91">
        <v>13030200</v>
      </c>
      <c r="B22" s="92" t="s">
        <v>121</v>
      </c>
      <c r="C22" s="20">
        <f t="shared" si="3"/>
        <v>0</v>
      </c>
      <c r="D22" s="20">
        <f>'[1]Доходи рік'!$C29/1000</f>
        <v>0</v>
      </c>
      <c r="E22" s="20"/>
      <c r="F22" s="20"/>
    </row>
    <row r="23" spans="1:6" ht="25.5" hidden="1" x14ac:dyDescent="0.25">
      <c r="A23" s="91">
        <v>13030600</v>
      </c>
      <c r="B23" s="92" t="s">
        <v>122</v>
      </c>
      <c r="C23" s="20">
        <f t="shared" si="3"/>
        <v>0</v>
      </c>
      <c r="D23" s="20">
        <f>'[1]Доходи рік'!$C30/1000</f>
        <v>0</v>
      </c>
      <c r="E23" s="20"/>
      <c r="F23" s="20"/>
    </row>
    <row r="24" spans="1:6" s="108" customFormat="1" x14ac:dyDescent="0.25">
      <c r="A24" s="93">
        <v>14000000</v>
      </c>
      <c r="B24" s="87" t="s">
        <v>123</v>
      </c>
      <c r="C24" s="18">
        <f t="shared" si="3"/>
        <v>1471.2</v>
      </c>
      <c r="D24" s="18">
        <f>D25</f>
        <v>1471.2</v>
      </c>
      <c r="E24" s="18">
        <f t="shared" ref="E24:F24" si="8">E25</f>
        <v>0</v>
      </c>
      <c r="F24" s="18">
        <f t="shared" si="8"/>
        <v>0</v>
      </c>
    </row>
    <row r="25" spans="1:6" ht="38.25" x14ac:dyDescent="0.25">
      <c r="A25" s="94">
        <v>14040000</v>
      </c>
      <c r="B25" s="90" t="s">
        <v>124</v>
      </c>
      <c r="C25" s="20">
        <f t="shared" si="3"/>
        <v>1471.2</v>
      </c>
      <c r="D25" s="20">
        <v>1471.2</v>
      </c>
      <c r="E25" s="20"/>
      <c r="F25" s="20"/>
    </row>
    <row r="26" spans="1:6" s="108" customFormat="1" ht="17.25" customHeight="1" x14ac:dyDescent="0.25">
      <c r="A26" s="45">
        <v>18000000</v>
      </c>
      <c r="B26" s="87" t="s">
        <v>125</v>
      </c>
      <c r="C26" s="18">
        <f t="shared" si="3"/>
        <v>9883.7999999999993</v>
      </c>
      <c r="D26" s="18">
        <f>D27+D38+D40</f>
        <v>9883.7999999999993</v>
      </c>
      <c r="E26" s="18">
        <f t="shared" ref="E26:F26" si="9">E27+E38+E40</f>
        <v>0</v>
      </c>
      <c r="F26" s="18">
        <f t="shared" si="9"/>
        <v>0</v>
      </c>
    </row>
    <row r="27" spans="1:6" x14ac:dyDescent="0.25">
      <c r="A27" s="12">
        <v>18010000</v>
      </c>
      <c r="B27" s="90" t="s">
        <v>126</v>
      </c>
      <c r="C27" s="20">
        <f t="shared" si="3"/>
        <v>6502.4</v>
      </c>
      <c r="D27" s="20">
        <f>SUM(D28:D37)</f>
        <v>6502.4</v>
      </c>
      <c r="E27" s="20">
        <f t="shared" ref="E27:F27" si="10">SUM(E28:E37)</f>
        <v>0</v>
      </c>
      <c r="F27" s="20">
        <f t="shared" si="10"/>
        <v>0</v>
      </c>
    </row>
    <row r="28" spans="1:6" s="1" customFormat="1" ht="38.25" x14ac:dyDescent="0.25">
      <c r="A28" s="12">
        <v>18010100</v>
      </c>
      <c r="B28" s="90" t="s">
        <v>127</v>
      </c>
      <c r="C28" s="20">
        <f t="shared" si="3"/>
        <v>6</v>
      </c>
      <c r="D28" s="20">
        <v>6</v>
      </c>
      <c r="E28" s="20"/>
      <c r="F28" s="20"/>
    </row>
    <row r="29" spans="1:6" ht="36" customHeight="1" x14ac:dyDescent="0.25">
      <c r="A29" s="12">
        <v>18010200</v>
      </c>
      <c r="B29" s="90" t="s">
        <v>128</v>
      </c>
      <c r="C29" s="20">
        <f t="shared" si="3"/>
        <v>3</v>
      </c>
      <c r="D29" s="20">
        <v>3</v>
      </c>
      <c r="E29" s="20"/>
      <c r="F29" s="20"/>
    </row>
    <row r="30" spans="1:6" ht="38.25" x14ac:dyDescent="0.25">
      <c r="A30" s="12">
        <v>18010300</v>
      </c>
      <c r="B30" s="90" t="s">
        <v>129</v>
      </c>
      <c r="C30" s="20">
        <f t="shared" si="3"/>
        <v>0</v>
      </c>
      <c r="D30" s="20">
        <f>'[1]Доходи рік'!$C37/1000</f>
        <v>0</v>
      </c>
      <c r="E30" s="20"/>
      <c r="F30" s="20"/>
    </row>
    <row r="31" spans="1:6" s="1" customFormat="1" ht="38.25" x14ac:dyDescent="0.25">
      <c r="A31" s="95">
        <v>18010400</v>
      </c>
      <c r="B31" s="90" t="s">
        <v>130</v>
      </c>
      <c r="C31" s="20">
        <f t="shared" si="3"/>
        <v>336</v>
      </c>
      <c r="D31" s="20">
        <v>336</v>
      </c>
      <c r="E31" s="20"/>
      <c r="F31" s="20"/>
    </row>
    <row r="32" spans="1:6" x14ac:dyDescent="0.25">
      <c r="A32" s="95">
        <v>18010500</v>
      </c>
      <c r="B32" s="90" t="s">
        <v>7</v>
      </c>
      <c r="C32" s="20">
        <f t="shared" si="3"/>
        <v>1174.8</v>
      </c>
      <c r="D32" s="20">
        <v>1174.8</v>
      </c>
      <c r="E32" s="20"/>
      <c r="F32" s="20"/>
    </row>
    <row r="33" spans="1:6" x14ac:dyDescent="0.25">
      <c r="A33" s="95">
        <v>18010600</v>
      </c>
      <c r="B33" s="90" t="s">
        <v>8</v>
      </c>
      <c r="C33" s="20">
        <f t="shared" si="3"/>
        <v>3528.6</v>
      </c>
      <c r="D33" s="20">
        <v>3528.6</v>
      </c>
      <c r="E33" s="20"/>
      <c r="F33" s="20"/>
    </row>
    <row r="34" spans="1:6" x14ac:dyDescent="0.25">
      <c r="A34" s="95">
        <v>18010700</v>
      </c>
      <c r="B34" s="90" t="s">
        <v>9</v>
      </c>
      <c r="C34" s="20">
        <f t="shared" si="3"/>
        <v>299.27999999999997</v>
      </c>
      <c r="D34" s="20">
        <v>299.27999999999997</v>
      </c>
      <c r="E34" s="20"/>
      <c r="F34" s="20"/>
    </row>
    <row r="35" spans="1:6" ht="15.75" customHeight="1" x14ac:dyDescent="0.25">
      <c r="A35" s="95">
        <v>18010900</v>
      </c>
      <c r="B35" s="95" t="s">
        <v>10</v>
      </c>
      <c r="C35" s="20">
        <f t="shared" si="3"/>
        <v>954.72</v>
      </c>
      <c r="D35" s="20">
        <v>954.72</v>
      </c>
      <c r="E35" s="20"/>
      <c r="F35" s="20"/>
    </row>
    <row r="36" spans="1:6" s="79" customFormat="1" ht="12.75" customHeight="1" x14ac:dyDescent="0.15">
      <c r="A36" s="51">
        <v>18011000</v>
      </c>
      <c r="B36" s="90" t="s">
        <v>131</v>
      </c>
      <c r="C36" s="20">
        <f t="shared" si="3"/>
        <v>200</v>
      </c>
      <c r="D36" s="20">
        <v>200</v>
      </c>
      <c r="E36" s="23"/>
      <c r="F36" s="23"/>
    </row>
    <row r="37" spans="1:6" s="79" customFormat="1" ht="15.75" customHeight="1" x14ac:dyDescent="0.15">
      <c r="A37" s="51">
        <v>18011100</v>
      </c>
      <c r="B37" s="90" t="s">
        <v>132</v>
      </c>
      <c r="C37" s="20">
        <f t="shared" si="3"/>
        <v>0</v>
      </c>
      <c r="D37" s="20">
        <f>'[1]Доходи рік'!$C44/1000</f>
        <v>0</v>
      </c>
      <c r="E37" s="81"/>
      <c r="F37" s="23"/>
    </row>
    <row r="38" spans="1:6" s="108" customFormat="1" x14ac:dyDescent="0.25">
      <c r="A38" s="96">
        <v>18030000</v>
      </c>
      <c r="B38" s="89" t="s">
        <v>133</v>
      </c>
      <c r="C38" s="18">
        <f t="shared" si="3"/>
        <v>1</v>
      </c>
      <c r="D38" s="109">
        <f>D39</f>
        <v>1</v>
      </c>
      <c r="E38" s="109">
        <f t="shared" ref="E38:F38" si="11">E39</f>
        <v>0</v>
      </c>
      <c r="F38" s="109">
        <f t="shared" si="11"/>
        <v>0</v>
      </c>
    </row>
    <row r="39" spans="1:6" x14ac:dyDescent="0.25">
      <c r="A39" s="51">
        <v>18030100</v>
      </c>
      <c r="B39" s="51" t="s">
        <v>11</v>
      </c>
      <c r="C39" s="20">
        <f t="shared" si="3"/>
        <v>1</v>
      </c>
      <c r="D39" s="20">
        <f>'[1]Доходи рік'!$C$46/1000</f>
        <v>1</v>
      </c>
      <c r="E39" s="20"/>
      <c r="F39" s="20"/>
    </row>
    <row r="40" spans="1:6" s="108" customFormat="1" x14ac:dyDescent="0.25">
      <c r="A40" s="46">
        <v>18050000</v>
      </c>
      <c r="B40" s="46" t="s">
        <v>12</v>
      </c>
      <c r="C40" s="18">
        <f t="shared" si="3"/>
        <v>3380.4</v>
      </c>
      <c r="D40" s="18">
        <f>SUM(D41:D43)</f>
        <v>3380.4</v>
      </c>
      <c r="E40" s="18">
        <f t="shared" ref="E40:F40" si="12">SUM(E41:E43)</f>
        <v>0</v>
      </c>
      <c r="F40" s="18">
        <f t="shared" si="12"/>
        <v>0</v>
      </c>
    </row>
    <row r="41" spans="1:6" x14ac:dyDescent="0.25">
      <c r="A41" s="12">
        <v>18050300</v>
      </c>
      <c r="B41" s="12" t="s">
        <v>13</v>
      </c>
      <c r="C41" s="20">
        <f t="shared" si="3"/>
        <v>304.8</v>
      </c>
      <c r="D41" s="20">
        <v>304.8</v>
      </c>
      <c r="E41" s="20"/>
      <c r="F41" s="20"/>
    </row>
    <row r="42" spans="1:6" x14ac:dyDescent="0.25">
      <c r="A42" s="12">
        <v>18050400</v>
      </c>
      <c r="B42" s="12" t="s">
        <v>14</v>
      </c>
      <c r="C42" s="20">
        <f t="shared" si="3"/>
        <v>2412</v>
      </c>
      <c r="D42" s="20">
        <v>2412</v>
      </c>
      <c r="E42" s="20"/>
      <c r="F42" s="20"/>
    </row>
    <row r="43" spans="1:6" ht="51.75" customHeight="1" x14ac:dyDescent="0.25">
      <c r="A43" s="12">
        <v>18050500</v>
      </c>
      <c r="B43" s="90" t="s">
        <v>134</v>
      </c>
      <c r="C43" s="20">
        <f t="shared" si="3"/>
        <v>663.6</v>
      </c>
      <c r="D43" s="20">
        <v>663.6</v>
      </c>
      <c r="E43" s="20"/>
      <c r="F43" s="20"/>
    </row>
    <row r="44" spans="1:6" s="108" customFormat="1" x14ac:dyDescent="0.25">
      <c r="A44" s="45">
        <v>19000000</v>
      </c>
      <c r="B44" s="45" t="s">
        <v>135</v>
      </c>
      <c r="C44" s="18">
        <f t="shared" si="3"/>
        <v>23.2</v>
      </c>
      <c r="D44" s="18">
        <f>D45</f>
        <v>23.2</v>
      </c>
      <c r="E44" s="18">
        <f t="shared" ref="E44:F44" si="13">E45</f>
        <v>0</v>
      </c>
      <c r="F44" s="18">
        <f t="shared" si="13"/>
        <v>0</v>
      </c>
    </row>
    <row r="45" spans="1:6" s="108" customFormat="1" x14ac:dyDescent="0.25">
      <c r="A45" s="46">
        <v>19010000</v>
      </c>
      <c r="B45" s="46" t="s">
        <v>15</v>
      </c>
      <c r="C45" s="18">
        <f t="shared" si="3"/>
        <v>23.2</v>
      </c>
      <c r="D45" s="18">
        <f>SUM(D46:D48)</f>
        <v>23.2</v>
      </c>
      <c r="E45" s="18">
        <f t="shared" ref="E45:F45" si="14">SUM(E46:E48)</f>
        <v>0</v>
      </c>
      <c r="F45" s="18">
        <f t="shared" si="14"/>
        <v>0</v>
      </c>
    </row>
    <row r="46" spans="1:6" ht="38.25" x14ac:dyDescent="0.25">
      <c r="A46" s="12">
        <v>19010100</v>
      </c>
      <c r="B46" s="12" t="s">
        <v>16</v>
      </c>
      <c r="C46" s="20">
        <f t="shared" si="3"/>
        <v>18</v>
      </c>
      <c r="D46" s="20">
        <v>18</v>
      </c>
      <c r="E46" s="20"/>
      <c r="F46" s="20"/>
    </row>
    <row r="47" spans="1:6" ht="25.5" x14ac:dyDescent="0.25">
      <c r="A47" s="12">
        <v>19010200</v>
      </c>
      <c r="B47" s="12" t="s">
        <v>17</v>
      </c>
      <c r="C47" s="20">
        <f t="shared" si="3"/>
        <v>0</v>
      </c>
      <c r="D47" s="20"/>
      <c r="E47" s="20"/>
      <c r="F47" s="20"/>
    </row>
    <row r="48" spans="1:6" ht="51" x14ac:dyDescent="0.25">
      <c r="A48" s="12">
        <v>19010300</v>
      </c>
      <c r="B48" s="12" t="s">
        <v>136</v>
      </c>
      <c r="C48" s="20">
        <f t="shared" si="3"/>
        <v>5.2</v>
      </c>
      <c r="D48" s="20">
        <v>5.2</v>
      </c>
      <c r="E48" s="20"/>
      <c r="F48" s="20"/>
    </row>
    <row r="49" spans="1:6" s="108" customFormat="1" ht="18" customHeight="1" x14ac:dyDescent="0.25">
      <c r="A49" s="97">
        <v>20000000</v>
      </c>
      <c r="B49" s="98" t="s">
        <v>18</v>
      </c>
      <c r="C49" s="18">
        <f t="shared" si="3"/>
        <v>1713.35</v>
      </c>
      <c r="D49" s="18">
        <f>D50+D56+D59+D62+D54</f>
        <v>447.6</v>
      </c>
      <c r="E49" s="18">
        <f t="shared" ref="E49:F49" si="15">E50+E56+E59+E62</f>
        <v>1265.7499999999998</v>
      </c>
      <c r="F49" s="18">
        <f t="shared" si="15"/>
        <v>0</v>
      </c>
    </row>
    <row r="50" spans="1:6" s="108" customFormat="1" ht="15.75" customHeight="1" x14ac:dyDescent="0.25">
      <c r="A50" s="99">
        <v>21000000</v>
      </c>
      <c r="B50" s="100" t="s">
        <v>137</v>
      </c>
      <c r="C50" s="18">
        <f t="shared" si="3"/>
        <v>13.2</v>
      </c>
      <c r="D50" s="18">
        <f>D51+D53</f>
        <v>13.2</v>
      </c>
      <c r="E50" s="18">
        <f t="shared" ref="E50:F50" si="16">E51+E53</f>
        <v>0</v>
      </c>
      <c r="F50" s="18">
        <f t="shared" si="16"/>
        <v>0</v>
      </c>
    </row>
    <row r="51" spans="1:6" s="108" customFormat="1" ht="67.5" customHeight="1" x14ac:dyDescent="0.25">
      <c r="A51" s="99">
        <v>21010000</v>
      </c>
      <c r="B51" s="87" t="s">
        <v>138</v>
      </c>
      <c r="C51" s="18">
        <f t="shared" si="3"/>
        <v>6</v>
      </c>
      <c r="D51" s="18">
        <f>D52</f>
        <v>6</v>
      </c>
      <c r="E51" s="18">
        <f t="shared" ref="E51:F51" si="17">E52</f>
        <v>0</v>
      </c>
      <c r="F51" s="18">
        <f t="shared" si="17"/>
        <v>0</v>
      </c>
    </row>
    <row r="52" spans="1:6" ht="38.25" x14ac:dyDescent="0.25">
      <c r="A52" s="52">
        <v>21010300</v>
      </c>
      <c r="B52" s="101" t="s">
        <v>139</v>
      </c>
      <c r="C52" s="20">
        <f t="shared" si="3"/>
        <v>6</v>
      </c>
      <c r="D52" s="20">
        <v>6</v>
      </c>
      <c r="E52" s="20"/>
      <c r="F52" s="20"/>
    </row>
    <row r="53" spans="1:6" s="108" customFormat="1" x14ac:dyDescent="0.25">
      <c r="A53" s="6">
        <v>21081100</v>
      </c>
      <c r="B53" s="6" t="s">
        <v>19</v>
      </c>
      <c r="C53" s="19">
        <f t="shared" si="3"/>
        <v>7.2</v>
      </c>
      <c r="D53" s="19">
        <v>7.2</v>
      </c>
      <c r="E53" s="18"/>
      <c r="F53" s="18"/>
    </row>
    <row r="54" spans="1:6" s="108" customFormat="1" x14ac:dyDescent="0.25">
      <c r="A54" s="13">
        <v>22010000</v>
      </c>
      <c r="B54" s="13" t="s">
        <v>245</v>
      </c>
      <c r="C54" s="19">
        <f t="shared" si="3"/>
        <v>280.8</v>
      </c>
      <c r="D54" s="19">
        <f>D55</f>
        <v>280.8</v>
      </c>
      <c r="E54" s="18"/>
      <c r="F54" s="18"/>
    </row>
    <row r="55" spans="1:6" s="108" customFormat="1" x14ac:dyDescent="0.25">
      <c r="A55" s="157">
        <v>22012500</v>
      </c>
      <c r="B55" s="157" t="s">
        <v>246</v>
      </c>
      <c r="C55" s="20">
        <f t="shared" si="3"/>
        <v>280.8</v>
      </c>
      <c r="D55" s="19">
        <v>280.8</v>
      </c>
      <c r="E55" s="18"/>
      <c r="F55" s="18"/>
    </row>
    <row r="56" spans="1:6" s="108" customFormat="1" ht="12.75" customHeight="1" x14ac:dyDescent="0.25">
      <c r="A56" s="102">
        <v>22090000</v>
      </c>
      <c r="B56" s="102" t="s">
        <v>20</v>
      </c>
      <c r="C56" s="18">
        <f t="shared" si="3"/>
        <v>141.6</v>
      </c>
      <c r="D56" s="18">
        <f t="shared" ref="D56:F56" si="18">SUM(D57:D58)</f>
        <v>141.6</v>
      </c>
      <c r="E56" s="18">
        <f t="shared" si="18"/>
        <v>0</v>
      </c>
      <c r="F56" s="18">
        <f t="shared" si="18"/>
        <v>0</v>
      </c>
    </row>
    <row r="57" spans="1:6" s="1" customFormat="1" ht="38.25" x14ac:dyDescent="0.25">
      <c r="A57" s="66">
        <v>22090100</v>
      </c>
      <c r="B57" s="66" t="s">
        <v>21</v>
      </c>
      <c r="C57" s="20">
        <f t="shared" si="3"/>
        <v>128.4</v>
      </c>
      <c r="D57" s="20">
        <v>128.4</v>
      </c>
      <c r="E57" s="20"/>
      <c r="F57" s="20"/>
    </row>
    <row r="58" spans="1:6" ht="29.25" customHeight="1" x14ac:dyDescent="0.25">
      <c r="A58" s="66">
        <v>22090400</v>
      </c>
      <c r="B58" s="66" t="s">
        <v>22</v>
      </c>
      <c r="C58" s="20">
        <f t="shared" si="3"/>
        <v>13.2</v>
      </c>
      <c r="D58" s="20">
        <v>13.2</v>
      </c>
      <c r="E58" s="20"/>
      <c r="F58" s="20"/>
    </row>
    <row r="59" spans="1:6" s="108" customFormat="1" x14ac:dyDescent="0.25">
      <c r="A59" s="102">
        <v>24060000</v>
      </c>
      <c r="B59" s="102" t="s">
        <v>140</v>
      </c>
      <c r="C59" s="18">
        <f t="shared" si="3"/>
        <v>12</v>
      </c>
      <c r="D59" s="18">
        <f t="shared" ref="D59:F59" si="19">D60+D61</f>
        <v>12</v>
      </c>
      <c r="E59" s="18">
        <f t="shared" si="19"/>
        <v>0</v>
      </c>
      <c r="F59" s="18">
        <f t="shared" si="19"/>
        <v>0</v>
      </c>
    </row>
    <row r="60" spans="1:6" s="108" customFormat="1" x14ac:dyDescent="0.25">
      <c r="A60" s="103">
        <v>24060300</v>
      </c>
      <c r="B60" s="103" t="s">
        <v>23</v>
      </c>
      <c r="C60" s="19">
        <f t="shared" si="3"/>
        <v>12</v>
      </c>
      <c r="D60" s="19">
        <v>12</v>
      </c>
      <c r="E60" s="18"/>
      <c r="F60" s="18"/>
    </row>
    <row r="61" spans="1:6" ht="51" x14ac:dyDescent="0.25">
      <c r="A61" s="52">
        <v>24062100</v>
      </c>
      <c r="B61" s="12" t="s">
        <v>96</v>
      </c>
      <c r="C61" s="20">
        <f t="shared" si="3"/>
        <v>0</v>
      </c>
      <c r="D61" s="20">
        <f>'[1]Доходи рік'!C66/1000</f>
        <v>0</v>
      </c>
      <c r="E61" s="20">
        <f>'[1]Доходи рік'!D66/1000</f>
        <v>0</v>
      </c>
      <c r="F61" s="20"/>
    </row>
    <row r="62" spans="1:6" s="69" customFormat="1" x14ac:dyDescent="0.25">
      <c r="A62" s="45">
        <v>25000000</v>
      </c>
      <c r="B62" s="45" t="s">
        <v>24</v>
      </c>
      <c r="C62" s="18">
        <f t="shared" si="3"/>
        <v>1265.7499999999998</v>
      </c>
      <c r="D62" s="19">
        <f t="shared" ref="D62:F62" si="20">D63+D66</f>
        <v>0</v>
      </c>
      <c r="E62" s="19">
        <f t="shared" si="20"/>
        <v>1265.7499999999998</v>
      </c>
      <c r="F62" s="19">
        <f t="shared" si="20"/>
        <v>0</v>
      </c>
    </row>
    <row r="63" spans="1:6" s="108" customFormat="1" ht="27" customHeight="1" x14ac:dyDescent="0.25">
      <c r="A63" s="46">
        <v>25010000</v>
      </c>
      <c r="B63" s="104" t="s">
        <v>25</v>
      </c>
      <c r="C63" s="18">
        <f t="shared" si="3"/>
        <v>1243.6499999999999</v>
      </c>
      <c r="D63" s="18">
        <f t="shared" ref="D63:F63" si="21">SUM(D64:D65)</f>
        <v>0</v>
      </c>
      <c r="E63" s="18">
        <f t="shared" si="21"/>
        <v>1243.6499999999999</v>
      </c>
      <c r="F63" s="18">
        <f t="shared" si="21"/>
        <v>0</v>
      </c>
    </row>
    <row r="64" spans="1:6" s="1" customFormat="1" ht="25.5" x14ac:dyDescent="0.25">
      <c r="A64" s="12">
        <v>25010100</v>
      </c>
      <c r="B64" s="105" t="s">
        <v>26</v>
      </c>
      <c r="C64" s="20">
        <f t="shared" si="3"/>
        <v>1172.55</v>
      </c>
      <c r="D64" s="20"/>
      <c r="E64" s="20">
        <v>1172.55</v>
      </c>
      <c r="F64" s="20"/>
    </row>
    <row r="65" spans="1:6" ht="25.5" x14ac:dyDescent="0.25">
      <c r="A65" s="12">
        <v>25010200</v>
      </c>
      <c r="B65" s="105" t="s">
        <v>27</v>
      </c>
      <c r="C65" s="20">
        <f t="shared" si="3"/>
        <v>71.099999999999994</v>
      </c>
      <c r="D65" s="20"/>
      <c r="E65" s="20">
        <f>'[1]Доходи рік'!D70/1000</f>
        <v>71.099999999999994</v>
      </c>
      <c r="F65" s="20"/>
    </row>
    <row r="66" spans="1:6" s="108" customFormat="1" ht="25.5" x14ac:dyDescent="0.25">
      <c r="A66" s="46">
        <v>25020000</v>
      </c>
      <c r="B66" s="104" t="s">
        <v>107</v>
      </c>
      <c r="C66" s="18">
        <f t="shared" si="3"/>
        <v>22.1</v>
      </c>
      <c r="D66" s="18">
        <f>SUM(D67:D68)</f>
        <v>0</v>
      </c>
      <c r="E66" s="18">
        <f t="shared" ref="E66:F66" si="22">SUM(E67:E68)</f>
        <v>22.1</v>
      </c>
      <c r="F66" s="18">
        <f t="shared" si="22"/>
        <v>0</v>
      </c>
    </row>
    <row r="67" spans="1:6" s="107" customFormat="1" hidden="1" x14ac:dyDescent="0.25">
      <c r="A67" s="12">
        <v>25020100</v>
      </c>
      <c r="B67" s="105" t="s">
        <v>173</v>
      </c>
      <c r="C67" s="20">
        <f t="shared" si="3"/>
        <v>0</v>
      </c>
      <c r="D67" s="20"/>
      <c r="E67" s="20">
        <f>'[1]Доходи рік'!D72/1000</f>
        <v>0</v>
      </c>
      <c r="F67" s="20"/>
    </row>
    <row r="68" spans="1:6" ht="38.25" x14ac:dyDescent="0.25">
      <c r="A68" s="12">
        <v>25020200</v>
      </c>
      <c r="B68" s="105" t="s">
        <v>108</v>
      </c>
      <c r="C68" s="20">
        <f t="shared" si="3"/>
        <v>22.1</v>
      </c>
      <c r="D68" s="20"/>
      <c r="E68" s="20">
        <v>22.1</v>
      </c>
      <c r="F68" s="20"/>
    </row>
    <row r="69" spans="1:6" s="108" customFormat="1" x14ac:dyDescent="0.25">
      <c r="A69" s="102">
        <v>41030000</v>
      </c>
      <c r="B69" s="102" t="s">
        <v>141</v>
      </c>
      <c r="C69" s="18">
        <f>SUM(D69:E69)</f>
        <v>6134.9</v>
      </c>
      <c r="D69" s="18">
        <f t="shared" ref="D69:F69" si="23">D70</f>
        <v>6134.9</v>
      </c>
      <c r="E69" s="18">
        <f t="shared" si="23"/>
        <v>0</v>
      </c>
      <c r="F69" s="18">
        <f t="shared" si="23"/>
        <v>0</v>
      </c>
    </row>
    <row r="70" spans="1:6" x14ac:dyDescent="0.25">
      <c r="A70" s="66">
        <v>41035000</v>
      </c>
      <c r="B70" s="66" t="s">
        <v>142</v>
      </c>
      <c r="C70" s="20">
        <f t="shared" si="3"/>
        <v>6134.9</v>
      </c>
      <c r="D70" s="20">
        <v>6134.9</v>
      </c>
      <c r="E70" s="20"/>
      <c r="F70" s="20"/>
    </row>
    <row r="71" spans="1:6" s="108" customFormat="1" ht="15" customHeight="1" x14ac:dyDescent="0.25">
      <c r="A71" s="13"/>
      <c r="B71" s="45" t="s">
        <v>143</v>
      </c>
      <c r="C71" s="18">
        <f t="shared" si="3"/>
        <v>19246.45</v>
      </c>
      <c r="D71" s="18">
        <f>D11+D49+D69</f>
        <v>17980.7</v>
      </c>
      <c r="E71" s="18">
        <f t="shared" ref="E71:F71" si="24">E11+E49+E69</f>
        <v>1265.7499999999998</v>
      </c>
      <c r="F71" s="18">
        <f t="shared" si="24"/>
        <v>0</v>
      </c>
    </row>
    <row r="72" spans="1:6" s="108" customFormat="1" ht="24" hidden="1" customHeight="1" x14ac:dyDescent="0.25">
      <c r="A72" s="131">
        <v>208400</v>
      </c>
      <c r="B72" s="132" t="s">
        <v>174</v>
      </c>
      <c r="C72" s="18">
        <f>SUM(D72:E72)</f>
        <v>0</v>
      </c>
      <c r="D72" s="20">
        <f>'[1]Доходи рік'!$C80/1000</f>
        <v>-621.47</v>
      </c>
      <c r="E72" s="20">
        <f>'[1]Доходи рік'!D80/1000</f>
        <v>621.47</v>
      </c>
      <c r="F72" s="18">
        <f>E72</f>
        <v>621.47</v>
      </c>
    </row>
    <row r="73" spans="1:6" ht="18" customHeight="1" x14ac:dyDescent="0.25">
      <c r="D73" s="107"/>
      <c r="E73" s="107"/>
      <c r="F73" s="107"/>
    </row>
    <row r="74" spans="1:6" ht="16.5" customHeight="1" thickBot="1" x14ac:dyDescent="0.3">
      <c r="A74" s="1"/>
      <c r="B74" s="2" t="s">
        <v>144</v>
      </c>
      <c r="C74" s="159"/>
      <c r="D74" s="159"/>
      <c r="E74" s="159" t="s">
        <v>169</v>
      </c>
      <c r="F74" s="159"/>
    </row>
    <row r="75" spans="1:6" x14ac:dyDescent="0.25">
      <c r="A75" s="1"/>
      <c r="B75" s="11"/>
      <c r="C75" s="165" t="s">
        <v>170</v>
      </c>
      <c r="D75" s="165"/>
      <c r="E75" s="167" t="s">
        <v>28</v>
      </c>
      <c r="F75" s="167"/>
    </row>
  </sheetData>
  <mergeCells count="15">
    <mergeCell ref="C75:D75"/>
    <mergeCell ref="A5:F5"/>
    <mergeCell ref="A6:F6"/>
    <mergeCell ref="A8:A9"/>
    <mergeCell ref="B8:B9"/>
    <mergeCell ref="C8:C9"/>
    <mergeCell ref="E74:F74"/>
    <mergeCell ref="E75:F75"/>
    <mergeCell ref="C1:F1"/>
    <mergeCell ref="C2:F2"/>
    <mergeCell ref="C3:F3"/>
    <mergeCell ref="C74:D74"/>
    <mergeCell ref="E7:F7"/>
    <mergeCell ref="E8:F8"/>
    <mergeCell ref="D8:D9"/>
  </mergeCells>
  <pageMargins left="1.1023622047244095" right="0.39370078740157483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C1" sqref="C1:F1"/>
    </sheetView>
  </sheetViews>
  <sheetFormatPr defaultRowHeight="13.5" x14ac:dyDescent="0.25"/>
  <cols>
    <col min="1" max="1" width="8.28515625" style="2" customWidth="1"/>
    <col min="2" max="2" width="38.5703125" style="2" customWidth="1"/>
    <col min="3" max="3" width="7.85546875" style="2" customWidth="1"/>
    <col min="4" max="4" width="10.28515625" style="2" customWidth="1"/>
    <col min="5" max="5" width="9.42578125" style="2" customWidth="1"/>
    <col min="6" max="6" width="10.28515625" style="2" customWidth="1"/>
    <col min="7" max="16384" width="9.140625" style="2"/>
  </cols>
  <sheetData>
    <row r="1" spans="1:6" ht="13.5" customHeight="1" x14ac:dyDescent="0.25">
      <c r="C1" s="158" t="s">
        <v>81</v>
      </c>
      <c r="D1" s="158"/>
      <c r="E1" s="158"/>
      <c r="F1" s="158"/>
    </row>
    <row r="2" spans="1:6" ht="13.5" customHeight="1" x14ac:dyDescent="0.25">
      <c r="C2" s="158" t="s">
        <v>240</v>
      </c>
      <c r="D2" s="158"/>
      <c r="E2" s="158"/>
      <c r="F2" s="158"/>
    </row>
    <row r="3" spans="1:6" ht="13.5" customHeight="1" x14ac:dyDescent="0.25">
      <c r="C3" s="158" t="s">
        <v>243</v>
      </c>
      <c r="D3" s="158"/>
      <c r="E3" s="158"/>
      <c r="F3" s="158"/>
    </row>
    <row r="6" spans="1:6" ht="15" x14ac:dyDescent="0.25">
      <c r="A6" s="173" t="s">
        <v>149</v>
      </c>
      <c r="B6" s="173"/>
      <c r="C6" s="173"/>
      <c r="D6" s="173"/>
      <c r="E6" s="173"/>
      <c r="F6" s="173"/>
    </row>
    <row r="7" spans="1:6" ht="15" x14ac:dyDescent="0.25">
      <c r="A7" s="173" t="s">
        <v>244</v>
      </c>
      <c r="B7" s="173"/>
      <c r="C7" s="173"/>
      <c r="D7" s="173"/>
      <c r="E7" s="173"/>
      <c r="F7" s="173"/>
    </row>
    <row r="8" spans="1:6" x14ac:dyDescent="0.25">
      <c r="A8" s="174"/>
      <c r="B8" s="174"/>
      <c r="C8" s="174"/>
      <c r="D8" s="174"/>
      <c r="E8" s="174"/>
      <c r="F8" s="174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60" t="s">
        <v>150</v>
      </c>
      <c r="F12" s="160"/>
    </row>
    <row r="13" spans="1:6" ht="13.5" customHeight="1" x14ac:dyDescent="0.25">
      <c r="A13" s="171" t="s">
        <v>1</v>
      </c>
      <c r="B13" s="171" t="s">
        <v>151</v>
      </c>
      <c r="C13" s="171" t="s">
        <v>33</v>
      </c>
      <c r="D13" s="171" t="s">
        <v>3</v>
      </c>
      <c r="E13" s="169" t="s">
        <v>4</v>
      </c>
      <c r="F13" s="170"/>
    </row>
    <row r="14" spans="1:6" ht="40.5" x14ac:dyDescent="0.25">
      <c r="A14" s="172"/>
      <c r="B14" s="172"/>
      <c r="C14" s="172"/>
      <c r="D14" s="172"/>
      <c r="E14" s="110" t="s">
        <v>33</v>
      </c>
      <c r="F14" s="110" t="s">
        <v>145</v>
      </c>
    </row>
    <row r="15" spans="1:6" s="111" customFormat="1" ht="15.75" x14ac:dyDescent="0.25">
      <c r="A15" s="116"/>
      <c r="B15" s="117" t="s">
        <v>152</v>
      </c>
      <c r="C15" s="18">
        <f>C23</f>
        <v>0</v>
      </c>
      <c r="D15" s="18">
        <f t="shared" ref="D15:F15" si="0">D23</f>
        <v>-2800</v>
      </c>
      <c r="E15" s="18">
        <f t="shared" si="0"/>
        <v>2800</v>
      </c>
      <c r="F15" s="18">
        <f t="shared" si="0"/>
        <v>2800</v>
      </c>
    </row>
    <row r="16" spans="1:6" s="111" customFormat="1" ht="28.5" hidden="1" x14ac:dyDescent="0.25">
      <c r="A16" s="118">
        <v>400000</v>
      </c>
      <c r="B16" s="119" t="s">
        <v>153</v>
      </c>
      <c r="C16" s="18">
        <f>C17</f>
        <v>0</v>
      </c>
      <c r="D16" s="10">
        <f t="shared" ref="D16:F16" si="1">D17</f>
        <v>0</v>
      </c>
      <c r="E16" s="10">
        <f t="shared" si="1"/>
        <v>0</v>
      </c>
      <c r="F16" s="10">
        <f t="shared" si="1"/>
        <v>0</v>
      </c>
    </row>
    <row r="17" spans="1:6" ht="15" hidden="1" x14ac:dyDescent="0.25">
      <c r="A17" s="120">
        <v>401000</v>
      </c>
      <c r="B17" s="121" t="s">
        <v>154</v>
      </c>
      <c r="C17" s="20"/>
      <c r="D17" s="110"/>
      <c r="E17" s="110"/>
      <c r="F17" s="110"/>
    </row>
    <row r="18" spans="1:6" s="111" customFormat="1" ht="15" hidden="1" x14ac:dyDescent="0.25">
      <c r="A18" s="122">
        <v>401100</v>
      </c>
      <c r="B18" s="123" t="s">
        <v>155</v>
      </c>
      <c r="C18" s="18"/>
      <c r="D18" s="10"/>
      <c r="E18" s="10"/>
      <c r="F18" s="10"/>
    </row>
    <row r="19" spans="1:6" ht="15" hidden="1" x14ac:dyDescent="0.25">
      <c r="A19" s="122">
        <v>401200</v>
      </c>
      <c r="B19" s="123" t="s">
        <v>156</v>
      </c>
      <c r="C19" s="20"/>
      <c r="D19" s="110"/>
      <c r="E19" s="110"/>
      <c r="F19" s="110"/>
    </row>
    <row r="20" spans="1:6" s="111" customFormat="1" ht="15" hidden="1" customHeight="1" x14ac:dyDescent="0.25">
      <c r="A20" s="120">
        <v>402000</v>
      </c>
      <c r="B20" s="121" t="s">
        <v>157</v>
      </c>
      <c r="C20" s="18"/>
      <c r="D20" s="10"/>
      <c r="E20" s="10"/>
      <c r="F20" s="10"/>
    </row>
    <row r="21" spans="1:6" s="111" customFormat="1" ht="15" hidden="1" x14ac:dyDescent="0.25">
      <c r="A21" s="122">
        <v>402100</v>
      </c>
      <c r="B21" s="123" t="s">
        <v>158</v>
      </c>
      <c r="C21" s="18"/>
      <c r="D21" s="10"/>
      <c r="E21" s="10"/>
      <c r="F21" s="10"/>
    </row>
    <row r="22" spans="1:6" s="113" customFormat="1" ht="15" hidden="1" x14ac:dyDescent="0.25">
      <c r="A22" s="122">
        <v>402200</v>
      </c>
      <c r="B22" s="123" t="s">
        <v>159</v>
      </c>
      <c r="C22" s="106"/>
      <c r="D22" s="112"/>
      <c r="E22" s="112"/>
      <c r="F22" s="112"/>
    </row>
    <row r="23" spans="1:6" s="154" customFormat="1" ht="14.25" x14ac:dyDescent="0.25">
      <c r="A23" s="118">
        <v>200000</v>
      </c>
      <c r="B23" s="119" t="s">
        <v>227</v>
      </c>
      <c r="C23" s="20">
        <f t="shared" ref="C23:C25" si="2">D23+E23</f>
        <v>0</v>
      </c>
      <c r="D23" s="19">
        <f>D24</f>
        <v>-2800</v>
      </c>
      <c r="E23" s="19">
        <f t="shared" ref="E23:F23" si="3">E24</f>
        <v>2800</v>
      </c>
      <c r="F23" s="19">
        <f t="shared" si="3"/>
        <v>2800</v>
      </c>
    </row>
    <row r="24" spans="1:6" s="113" customFormat="1" ht="30" x14ac:dyDescent="0.25">
      <c r="A24" s="120">
        <v>208000</v>
      </c>
      <c r="B24" s="121" t="s">
        <v>228</v>
      </c>
      <c r="C24" s="20">
        <f t="shared" si="2"/>
        <v>0</v>
      </c>
      <c r="D24" s="106">
        <f>SUM(D25:D26)</f>
        <v>-2800</v>
      </c>
      <c r="E24" s="106">
        <f t="shared" ref="E24:F24" si="4">SUM(E25:E26)</f>
        <v>2800</v>
      </c>
      <c r="F24" s="106">
        <f t="shared" si="4"/>
        <v>2800</v>
      </c>
    </row>
    <row r="25" spans="1:6" s="113" customFormat="1" ht="15" x14ac:dyDescent="0.25">
      <c r="A25" s="122">
        <v>208100</v>
      </c>
      <c r="B25" s="123" t="s">
        <v>146</v>
      </c>
      <c r="C25" s="20">
        <f t="shared" si="2"/>
        <v>0</v>
      </c>
      <c r="D25" s="106"/>
      <c r="E25" s="20"/>
      <c r="F25" s="106"/>
    </row>
    <row r="26" spans="1:6" ht="45" x14ac:dyDescent="0.25">
      <c r="A26" s="122">
        <v>208400</v>
      </c>
      <c r="B26" s="123" t="s">
        <v>174</v>
      </c>
      <c r="C26" s="20">
        <f>D26+E26</f>
        <v>0</v>
      </c>
      <c r="D26" s="20">
        <v>-2800</v>
      </c>
      <c r="E26" s="20">
        <v>2800</v>
      </c>
      <c r="F26" s="20">
        <f>E26</f>
        <v>2800</v>
      </c>
    </row>
    <row r="27" spans="1:6" ht="28.5" x14ac:dyDescent="0.25">
      <c r="A27" s="118">
        <v>600000</v>
      </c>
      <c r="B27" s="119" t="s">
        <v>147</v>
      </c>
      <c r="C27" s="20">
        <f>C28+C31</f>
        <v>0</v>
      </c>
      <c r="D27" s="20">
        <f t="shared" ref="D27:F27" si="5">D28+D31</f>
        <v>-2800</v>
      </c>
      <c r="E27" s="20">
        <f t="shared" si="5"/>
        <v>2800</v>
      </c>
      <c r="F27" s="20">
        <f t="shared" si="5"/>
        <v>2800</v>
      </c>
    </row>
    <row r="28" spans="1:6" s="111" customFormat="1" ht="45" x14ac:dyDescent="0.25">
      <c r="A28" s="120">
        <v>601000</v>
      </c>
      <c r="B28" s="121" t="s">
        <v>160</v>
      </c>
      <c r="C28" s="106">
        <f>C29</f>
        <v>0</v>
      </c>
      <c r="D28" s="112">
        <f t="shared" ref="D28:F28" si="6">D29</f>
        <v>0</v>
      </c>
      <c r="E28" s="112">
        <f t="shared" si="6"/>
        <v>0</v>
      </c>
      <c r="F28" s="112">
        <f t="shared" si="6"/>
        <v>0</v>
      </c>
    </row>
    <row r="29" spans="1:6" ht="30" x14ac:dyDescent="0.25">
      <c r="A29" s="122">
        <v>601200</v>
      </c>
      <c r="B29" s="123" t="s">
        <v>161</v>
      </c>
      <c r="C29" s="20"/>
      <c r="D29" s="110"/>
      <c r="E29" s="110"/>
      <c r="F29" s="110"/>
    </row>
    <row r="30" spans="1:6" ht="15" x14ac:dyDescent="0.25">
      <c r="A30" s="122">
        <v>601220</v>
      </c>
      <c r="B30" s="123" t="s">
        <v>162</v>
      </c>
      <c r="C30" s="20"/>
      <c r="D30" s="110"/>
      <c r="E30" s="110"/>
      <c r="F30" s="110"/>
    </row>
    <row r="31" spans="1:6" ht="15" x14ac:dyDescent="0.25">
      <c r="A31" s="120">
        <v>602000</v>
      </c>
      <c r="B31" s="121" t="s">
        <v>148</v>
      </c>
      <c r="C31" s="20">
        <f>C32+C33</f>
        <v>0</v>
      </c>
      <c r="D31" s="20">
        <f t="shared" ref="D31:F31" si="7">D32+D33</f>
        <v>-2800</v>
      </c>
      <c r="E31" s="20">
        <f t="shared" si="7"/>
        <v>2800</v>
      </c>
      <c r="F31" s="20">
        <f t="shared" si="7"/>
        <v>2800</v>
      </c>
    </row>
    <row r="32" spans="1:6" ht="15" x14ac:dyDescent="0.25">
      <c r="A32" s="122">
        <v>602100</v>
      </c>
      <c r="B32" s="123" t="s">
        <v>146</v>
      </c>
      <c r="C32" s="20">
        <f>E32</f>
        <v>0</v>
      </c>
      <c r="D32" s="110"/>
      <c r="E32" s="20"/>
      <c r="F32" s="20"/>
    </row>
    <row r="33" spans="1:6" ht="45" x14ac:dyDescent="0.25">
      <c r="A33" s="122">
        <v>602400</v>
      </c>
      <c r="B33" s="123" t="s">
        <v>174</v>
      </c>
      <c r="C33" s="20">
        <f>SUM(D33:E33)</f>
        <v>0</v>
      </c>
      <c r="D33" s="20">
        <v>-2800</v>
      </c>
      <c r="E33" s="20">
        <v>2800</v>
      </c>
      <c r="F33" s="20">
        <f>E33</f>
        <v>2800</v>
      </c>
    </row>
    <row r="34" spans="1:6" x14ac:dyDescent="0.25">
      <c r="A34" s="114"/>
      <c r="B34" s="114"/>
      <c r="C34" s="115"/>
      <c r="D34" s="114"/>
      <c r="E34" s="114"/>
      <c r="F34" s="114"/>
    </row>
    <row r="35" spans="1:6" x14ac:dyDescent="0.25">
      <c r="A35" s="114"/>
      <c r="B35" s="114"/>
      <c r="C35" s="115"/>
      <c r="D35" s="114"/>
      <c r="E35" s="114"/>
      <c r="F35" s="114"/>
    </row>
    <row r="38" spans="1:6" x14ac:dyDescent="0.25">
      <c r="A38" s="168" t="s">
        <v>163</v>
      </c>
      <c r="B38" s="168"/>
      <c r="C38" s="168"/>
      <c r="D38" s="168"/>
      <c r="E38" s="168"/>
      <c r="F38" s="168"/>
    </row>
  </sheetData>
  <mergeCells count="13">
    <mergeCell ref="A38:F38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workbookViewId="0">
      <selection activeCell="A46" sqref="A46:XFD46"/>
    </sheetView>
  </sheetViews>
  <sheetFormatPr defaultColWidth="11.7109375" defaultRowHeight="13.5" x14ac:dyDescent="0.25"/>
  <cols>
    <col min="1" max="1" width="6" style="4" customWidth="1"/>
    <col min="2" max="2" width="6.28515625" style="4" customWidth="1"/>
    <col min="3" max="3" width="6.5703125" style="4" customWidth="1"/>
    <col min="4" max="4" width="22.7109375" style="4" customWidth="1"/>
    <col min="5" max="6" width="8.28515625" style="4" customWidth="1"/>
    <col min="7" max="7" width="7.85546875" style="4" customWidth="1"/>
    <col min="8" max="8" width="7.5703125" style="4" customWidth="1"/>
    <col min="9" max="9" width="4.7109375" style="4" customWidth="1"/>
    <col min="10" max="10" width="7.7109375" style="4" customWidth="1"/>
    <col min="11" max="11" width="7.42578125" style="4" customWidth="1"/>
    <col min="12" max="12" width="6.7109375" style="4" customWidth="1"/>
    <col min="13" max="13" width="5.140625" style="4" customWidth="1"/>
    <col min="14" max="14" width="7.5703125" style="4" customWidth="1"/>
    <col min="15" max="15" width="7.7109375" style="4" customWidth="1"/>
    <col min="16" max="16" width="8.28515625" style="4" customWidth="1"/>
    <col min="17" max="16384" width="11.7109375" style="4"/>
  </cols>
  <sheetData>
    <row r="1" spans="1:16" ht="13.5" customHeight="1" x14ac:dyDescent="0.25">
      <c r="N1" s="182" t="s">
        <v>83</v>
      </c>
      <c r="O1" s="182"/>
      <c r="P1" s="182"/>
    </row>
    <row r="2" spans="1:16" ht="13.5" customHeight="1" x14ac:dyDescent="0.25">
      <c r="M2" s="182" t="s">
        <v>247</v>
      </c>
      <c r="N2" s="182"/>
      <c r="O2" s="182"/>
      <c r="P2" s="182"/>
    </row>
    <row r="3" spans="1:16" ht="13.5" customHeight="1" x14ac:dyDescent="0.25">
      <c r="M3" s="182" t="s">
        <v>239</v>
      </c>
      <c r="N3" s="182"/>
      <c r="O3" s="182"/>
      <c r="P3" s="182"/>
    </row>
    <row r="4" spans="1:16" ht="3.75" customHeight="1" x14ac:dyDescent="0.25"/>
    <row r="5" spans="1:16" ht="14.25" x14ac:dyDescent="0.25">
      <c r="B5" s="183" t="s">
        <v>167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</row>
    <row r="6" spans="1:16" ht="14.25" x14ac:dyDescent="0.25">
      <c r="B6" s="183" t="s">
        <v>248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</row>
    <row r="7" spans="1:16" ht="2.25" customHeight="1" x14ac:dyDescent="0.25"/>
    <row r="8" spans="1:16" x14ac:dyDescent="0.25">
      <c r="P8" s="4" t="s">
        <v>29</v>
      </c>
    </row>
    <row r="9" spans="1:16" s="11" customFormat="1" ht="13.5" customHeight="1" x14ac:dyDescent="0.25">
      <c r="A9" s="175" t="s">
        <v>165</v>
      </c>
      <c r="B9" s="175" t="s">
        <v>31</v>
      </c>
      <c r="C9" s="175" t="s">
        <v>166</v>
      </c>
      <c r="D9" s="163" t="s">
        <v>164</v>
      </c>
      <c r="E9" s="161" t="s">
        <v>32</v>
      </c>
      <c r="F9" s="162"/>
      <c r="G9" s="162"/>
      <c r="H9" s="162"/>
      <c r="I9" s="178"/>
      <c r="J9" s="161" t="s">
        <v>41</v>
      </c>
      <c r="K9" s="162"/>
      <c r="L9" s="162"/>
      <c r="M9" s="162"/>
      <c r="N9" s="162"/>
      <c r="O9" s="178"/>
      <c r="P9" s="163" t="s">
        <v>40</v>
      </c>
    </row>
    <row r="10" spans="1:16" s="11" customFormat="1" ht="12.75" customHeight="1" x14ac:dyDescent="0.25">
      <c r="A10" s="176"/>
      <c r="B10" s="176"/>
      <c r="C10" s="176"/>
      <c r="D10" s="185"/>
      <c r="E10" s="163" t="s">
        <v>33</v>
      </c>
      <c r="F10" s="179" t="s">
        <v>37</v>
      </c>
      <c r="G10" s="161" t="s">
        <v>34</v>
      </c>
      <c r="H10" s="178"/>
      <c r="I10" s="179" t="s">
        <v>38</v>
      </c>
      <c r="J10" s="175" t="s">
        <v>33</v>
      </c>
      <c r="K10" s="179" t="s">
        <v>37</v>
      </c>
      <c r="L10" s="161" t="s">
        <v>34</v>
      </c>
      <c r="M10" s="178"/>
      <c r="N10" s="179" t="s">
        <v>38</v>
      </c>
      <c r="O10" s="80" t="s">
        <v>34</v>
      </c>
      <c r="P10" s="185"/>
    </row>
    <row r="11" spans="1:16" s="11" customFormat="1" ht="12.75" customHeight="1" x14ac:dyDescent="0.25">
      <c r="A11" s="176"/>
      <c r="B11" s="176"/>
      <c r="C11" s="176"/>
      <c r="D11" s="185"/>
      <c r="E11" s="185"/>
      <c r="F11" s="180"/>
      <c r="G11" s="175" t="s">
        <v>35</v>
      </c>
      <c r="H11" s="175" t="s">
        <v>36</v>
      </c>
      <c r="I11" s="180"/>
      <c r="J11" s="176"/>
      <c r="K11" s="180"/>
      <c r="L11" s="175" t="s">
        <v>35</v>
      </c>
      <c r="M11" s="175" t="s">
        <v>36</v>
      </c>
      <c r="N11" s="180"/>
      <c r="O11" s="175" t="s">
        <v>39</v>
      </c>
      <c r="P11" s="185"/>
    </row>
    <row r="12" spans="1:16" s="11" customFormat="1" ht="115.5" customHeight="1" x14ac:dyDescent="0.25">
      <c r="A12" s="177"/>
      <c r="B12" s="177"/>
      <c r="C12" s="177"/>
      <c r="D12" s="164"/>
      <c r="E12" s="164"/>
      <c r="F12" s="181"/>
      <c r="G12" s="177"/>
      <c r="H12" s="177"/>
      <c r="I12" s="181"/>
      <c r="J12" s="177"/>
      <c r="K12" s="181"/>
      <c r="L12" s="177"/>
      <c r="M12" s="177"/>
      <c r="N12" s="181"/>
      <c r="O12" s="177"/>
      <c r="P12" s="164"/>
    </row>
    <row r="13" spans="1:16" s="8" customFormat="1" ht="14.25" x14ac:dyDescent="0.25">
      <c r="A13" s="7"/>
      <c r="B13" s="63" t="s">
        <v>42</v>
      </c>
      <c r="C13" s="63" t="s">
        <v>216</v>
      </c>
      <c r="D13" s="22" t="s">
        <v>43</v>
      </c>
      <c r="E13" s="38">
        <f>E14</f>
        <v>4080.83</v>
      </c>
      <c r="F13" s="38">
        <f>F14</f>
        <v>4080.83</v>
      </c>
      <c r="G13" s="38">
        <f t="shared" ref="G13:P13" si="0">G14</f>
        <v>3448.33</v>
      </c>
      <c r="H13" s="38">
        <f t="shared" si="0"/>
        <v>269.60000000000002</v>
      </c>
      <c r="I13" s="38"/>
      <c r="J13" s="38">
        <f t="shared" si="0"/>
        <v>100</v>
      </c>
      <c r="K13" s="38">
        <f t="shared" si="0"/>
        <v>0</v>
      </c>
      <c r="L13" s="38">
        <f t="shared" si="0"/>
        <v>0</v>
      </c>
      <c r="M13" s="38">
        <f t="shared" si="0"/>
        <v>0</v>
      </c>
      <c r="N13" s="38">
        <f t="shared" si="0"/>
        <v>100</v>
      </c>
      <c r="O13" s="38">
        <f t="shared" si="0"/>
        <v>100</v>
      </c>
      <c r="P13" s="38">
        <f t="shared" si="0"/>
        <v>4180.83</v>
      </c>
    </row>
    <row r="14" spans="1:16" x14ac:dyDescent="0.25">
      <c r="A14" s="5"/>
      <c r="B14" s="49" t="s">
        <v>44</v>
      </c>
      <c r="C14" s="49" t="s">
        <v>168</v>
      </c>
      <c r="D14" s="23" t="s">
        <v>45</v>
      </c>
      <c r="E14" s="37">
        <f>F14</f>
        <v>4080.83</v>
      </c>
      <c r="F14" s="37">
        <v>4080.83</v>
      </c>
      <c r="G14" s="37">
        <v>3448.33</v>
      </c>
      <c r="H14" s="37">
        <v>269.60000000000002</v>
      </c>
      <c r="I14" s="37"/>
      <c r="J14" s="37">
        <f>N14</f>
        <v>100</v>
      </c>
      <c r="K14" s="37"/>
      <c r="L14" s="37"/>
      <c r="M14" s="37"/>
      <c r="N14" s="37">
        <f>O14</f>
        <v>100</v>
      </c>
      <c r="O14" s="37">
        <v>100</v>
      </c>
      <c r="P14" s="37">
        <f>E14+J14</f>
        <v>4180.83</v>
      </c>
    </row>
    <row r="15" spans="1:16" s="8" customFormat="1" ht="14.25" x14ac:dyDescent="0.25">
      <c r="A15" s="7"/>
      <c r="B15" s="63" t="s">
        <v>46</v>
      </c>
      <c r="C15" s="63" t="s">
        <v>215</v>
      </c>
      <c r="D15" s="22" t="s">
        <v>47</v>
      </c>
      <c r="E15" s="38">
        <f>E16</f>
        <v>6066.75</v>
      </c>
      <c r="F15" s="38">
        <f>F16</f>
        <v>6066.75</v>
      </c>
      <c r="G15" s="38">
        <f t="shared" ref="G15:P15" si="1">G16</f>
        <v>4492.1099999999997</v>
      </c>
      <c r="H15" s="38">
        <f t="shared" si="1"/>
        <v>1460.3</v>
      </c>
      <c r="I15" s="38"/>
      <c r="J15" s="38">
        <f t="shared" si="1"/>
        <v>1243.6500000000001</v>
      </c>
      <c r="K15" s="38">
        <f t="shared" si="1"/>
        <v>1243.6500000000001</v>
      </c>
      <c r="L15" s="7">
        <f t="shared" si="1"/>
        <v>0</v>
      </c>
      <c r="M15" s="7">
        <f t="shared" si="1"/>
        <v>0</v>
      </c>
      <c r="N15" s="38">
        <f t="shared" si="1"/>
        <v>0</v>
      </c>
      <c r="O15" s="38">
        <f t="shared" si="1"/>
        <v>0</v>
      </c>
      <c r="P15" s="38">
        <f t="shared" si="1"/>
        <v>7310.4</v>
      </c>
    </row>
    <row r="16" spans="1:16" x14ac:dyDescent="0.25">
      <c r="A16" s="5"/>
      <c r="B16" s="49" t="s">
        <v>48</v>
      </c>
      <c r="C16" s="49" t="s">
        <v>209</v>
      </c>
      <c r="D16" s="23" t="s">
        <v>49</v>
      </c>
      <c r="E16" s="37">
        <f>F16</f>
        <v>6066.75</v>
      </c>
      <c r="F16" s="37">
        <v>6066.75</v>
      </c>
      <c r="G16" s="37">
        <v>4492.1099999999997</v>
      </c>
      <c r="H16" s="37">
        <v>1460.3</v>
      </c>
      <c r="I16" s="37"/>
      <c r="J16" s="37">
        <f>K16</f>
        <v>1243.6500000000001</v>
      </c>
      <c r="K16" s="37">
        <v>1243.6500000000001</v>
      </c>
      <c r="L16" s="5"/>
      <c r="M16" s="5"/>
      <c r="N16" s="37"/>
      <c r="O16" s="37"/>
      <c r="P16" s="37">
        <f>E16+J16</f>
        <v>7310.4</v>
      </c>
    </row>
    <row r="17" spans="1:16" s="8" customFormat="1" ht="24" x14ac:dyDescent="0.25">
      <c r="A17" s="7"/>
      <c r="B17" s="63" t="s">
        <v>50</v>
      </c>
      <c r="C17" s="63" t="s">
        <v>218</v>
      </c>
      <c r="D17" s="22" t="s">
        <v>51</v>
      </c>
      <c r="E17" s="38">
        <f>SUM(E18:E20)</f>
        <v>256.55</v>
      </c>
      <c r="F17" s="38">
        <f>SUM(F18:F20)</f>
        <v>256.55</v>
      </c>
      <c r="G17" s="38">
        <f t="shared" ref="G17:O17" si="2">SUM(G18:G20)</f>
        <v>0</v>
      </c>
      <c r="H17" s="38">
        <f t="shared" si="2"/>
        <v>0</v>
      </c>
      <c r="I17" s="38"/>
      <c r="J17" s="38">
        <f t="shared" si="2"/>
        <v>0</v>
      </c>
      <c r="K17" s="38">
        <f t="shared" si="2"/>
        <v>0</v>
      </c>
      <c r="L17" s="38">
        <f t="shared" si="2"/>
        <v>0</v>
      </c>
      <c r="M17" s="38">
        <f t="shared" si="2"/>
        <v>0</v>
      </c>
      <c r="N17" s="38">
        <f t="shared" si="2"/>
        <v>0</v>
      </c>
      <c r="O17" s="38">
        <f t="shared" si="2"/>
        <v>0</v>
      </c>
      <c r="P17" s="37">
        <f>E17+J17</f>
        <v>256.55</v>
      </c>
    </row>
    <row r="18" spans="1:16" ht="22.5" x14ac:dyDescent="0.25">
      <c r="A18" s="5"/>
      <c r="B18" s="49" t="s">
        <v>52</v>
      </c>
      <c r="C18" s="49" t="s">
        <v>210</v>
      </c>
      <c r="D18" s="23" t="s">
        <v>54</v>
      </c>
      <c r="E18" s="37">
        <f>F18</f>
        <v>80</v>
      </c>
      <c r="F18" s="37">
        <v>80</v>
      </c>
      <c r="G18" s="5"/>
      <c r="H18" s="5"/>
      <c r="I18" s="5"/>
      <c r="J18" s="5"/>
      <c r="K18" s="5"/>
      <c r="L18" s="5"/>
      <c r="M18" s="5"/>
      <c r="N18" s="5"/>
      <c r="O18" s="5"/>
      <c r="P18" s="37">
        <f t="shared" ref="P18:P20" si="3">E18+J18</f>
        <v>80</v>
      </c>
    </row>
    <row r="19" spans="1:16" ht="66.75" customHeight="1" x14ac:dyDescent="0.25">
      <c r="A19" s="5"/>
      <c r="B19" s="49" t="s">
        <v>100</v>
      </c>
      <c r="C19" s="49" t="s">
        <v>210</v>
      </c>
      <c r="D19" s="23" t="s">
        <v>101</v>
      </c>
      <c r="E19" s="37">
        <f>F19</f>
        <v>20</v>
      </c>
      <c r="F19" s="37">
        <f>'[1]Помісячний розпис заг'!$O$56/1000</f>
        <v>20</v>
      </c>
      <c r="G19" s="5"/>
      <c r="H19" s="5"/>
      <c r="I19" s="5"/>
      <c r="J19" s="5"/>
      <c r="K19" s="5"/>
      <c r="L19" s="5"/>
      <c r="M19" s="5"/>
      <c r="N19" s="5"/>
      <c r="O19" s="5"/>
      <c r="P19" s="37">
        <f t="shared" si="3"/>
        <v>20</v>
      </c>
    </row>
    <row r="20" spans="1:16" ht="22.5" x14ac:dyDescent="0.25">
      <c r="A20" s="5"/>
      <c r="B20" s="49" t="s">
        <v>53</v>
      </c>
      <c r="C20" s="49" t="s">
        <v>210</v>
      </c>
      <c r="D20" s="23" t="s">
        <v>55</v>
      </c>
      <c r="E20" s="37">
        <f>F20</f>
        <v>156.55000000000001</v>
      </c>
      <c r="F20" s="37">
        <v>156.55000000000001</v>
      </c>
      <c r="G20" s="5"/>
      <c r="H20" s="5"/>
      <c r="I20" s="5"/>
      <c r="J20" s="5"/>
      <c r="K20" s="5"/>
      <c r="L20" s="5"/>
      <c r="M20" s="5"/>
      <c r="N20" s="5"/>
      <c r="O20" s="5"/>
      <c r="P20" s="37">
        <f t="shared" si="3"/>
        <v>156.55000000000001</v>
      </c>
    </row>
    <row r="21" spans="1:16" s="8" customFormat="1" ht="22.5" customHeight="1" x14ac:dyDescent="0.25">
      <c r="A21" s="7"/>
      <c r="B21" s="63" t="s">
        <v>56</v>
      </c>
      <c r="C21" s="63" t="s">
        <v>211</v>
      </c>
      <c r="D21" s="22" t="s">
        <v>57</v>
      </c>
      <c r="E21" s="38">
        <f>SUM(E22:E25)</f>
        <v>2697.8</v>
      </c>
      <c r="F21" s="38">
        <f>SUM(F22:F25)</f>
        <v>2697.8</v>
      </c>
      <c r="G21" s="7">
        <f t="shared" ref="G21:P21" si="4">SUM(G22:G25)</f>
        <v>22.1</v>
      </c>
      <c r="H21" s="38">
        <f t="shared" si="4"/>
        <v>272.27999999999997</v>
      </c>
      <c r="I21" s="38"/>
      <c r="J21" s="38">
        <f t="shared" si="4"/>
        <v>872.1</v>
      </c>
      <c r="K21" s="7">
        <f t="shared" si="4"/>
        <v>22.1</v>
      </c>
      <c r="L21" s="7">
        <f t="shared" si="4"/>
        <v>22.1</v>
      </c>
      <c r="M21" s="7">
        <f t="shared" si="4"/>
        <v>0</v>
      </c>
      <c r="N21" s="38">
        <f t="shared" si="4"/>
        <v>850</v>
      </c>
      <c r="O21" s="38">
        <f t="shared" si="4"/>
        <v>850</v>
      </c>
      <c r="P21" s="38">
        <f t="shared" si="4"/>
        <v>3569.9</v>
      </c>
    </row>
    <row r="22" spans="1:16" ht="22.5" hidden="1" x14ac:dyDescent="0.25">
      <c r="A22" s="5"/>
      <c r="B22" s="49" t="s">
        <v>104</v>
      </c>
      <c r="C22" s="49"/>
      <c r="D22" s="23" t="s">
        <v>105</v>
      </c>
      <c r="E22" s="5"/>
      <c r="F22" s="5"/>
      <c r="G22" s="5"/>
      <c r="H22" s="5"/>
      <c r="I22" s="5"/>
      <c r="J22" s="37"/>
      <c r="K22" s="5"/>
      <c r="L22" s="5"/>
      <c r="M22" s="5"/>
      <c r="N22" s="37"/>
      <c r="O22" s="37"/>
      <c r="P22" s="37">
        <f t="shared" ref="P22:P25" si="5">E22+J22</f>
        <v>0</v>
      </c>
    </row>
    <row r="23" spans="1:16" ht="20.25" customHeight="1" x14ac:dyDescent="0.25">
      <c r="A23" s="5"/>
      <c r="B23" s="49" t="s">
        <v>171</v>
      </c>
      <c r="C23" s="49" t="s">
        <v>212</v>
      </c>
      <c r="D23" s="23" t="s">
        <v>172</v>
      </c>
      <c r="E23" s="37">
        <f>F23</f>
        <v>625.96</v>
      </c>
      <c r="F23" s="37">
        <v>625.96</v>
      </c>
      <c r="G23" s="5"/>
      <c r="H23" s="5"/>
      <c r="I23" s="5"/>
      <c r="J23" s="37"/>
      <c r="K23" s="5"/>
      <c r="L23" s="5"/>
      <c r="M23" s="5"/>
      <c r="N23" s="37"/>
      <c r="O23" s="37"/>
      <c r="P23" s="37">
        <f t="shared" si="5"/>
        <v>625.96</v>
      </c>
    </row>
    <row r="24" spans="1:16" ht="18" customHeight="1" x14ac:dyDescent="0.25">
      <c r="A24" s="5"/>
      <c r="B24" s="49" t="s">
        <v>59</v>
      </c>
      <c r="C24" s="49" t="s">
        <v>213</v>
      </c>
      <c r="D24" s="23" t="s">
        <v>60</v>
      </c>
      <c r="E24" s="37">
        <f t="shared" ref="E24:E25" si="6">F24</f>
        <v>1394.38</v>
      </c>
      <c r="F24" s="5">
        <v>1394.38</v>
      </c>
      <c r="G24" s="5">
        <v>22.1</v>
      </c>
      <c r="H24" s="5">
        <v>272.27999999999997</v>
      </c>
      <c r="I24" s="37"/>
      <c r="J24" s="37">
        <f>K24+O24</f>
        <v>872.1</v>
      </c>
      <c r="K24" s="5">
        <v>22.1</v>
      </c>
      <c r="L24" s="5">
        <v>22.1</v>
      </c>
      <c r="M24" s="5"/>
      <c r="N24" s="37">
        <f>O24</f>
        <v>850</v>
      </c>
      <c r="O24" s="37">
        <v>850</v>
      </c>
      <c r="P24" s="37">
        <f t="shared" si="5"/>
        <v>2266.48</v>
      </c>
    </row>
    <row r="25" spans="1:16" ht="18.75" customHeight="1" x14ac:dyDescent="0.25">
      <c r="A25" s="5"/>
      <c r="B25" s="49" t="s">
        <v>58</v>
      </c>
      <c r="C25" s="49" t="s">
        <v>212</v>
      </c>
      <c r="D25" s="23" t="s">
        <v>61</v>
      </c>
      <c r="E25" s="37">
        <f t="shared" si="6"/>
        <v>677.46</v>
      </c>
      <c r="F25" s="37">
        <v>677.46</v>
      </c>
      <c r="G25" s="5"/>
      <c r="H25" s="5"/>
      <c r="I25" s="5"/>
      <c r="J25" s="5"/>
      <c r="K25" s="5"/>
      <c r="L25" s="5"/>
      <c r="M25" s="5"/>
      <c r="N25" s="5"/>
      <c r="O25" s="5"/>
      <c r="P25" s="37">
        <f t="shared" si="5"/>
        <v>677.46</v>
      </c>
    </row>
    <row r="26" spans="1:16" s="8" customFormat="1" ht="14.25" x14ac:dyDescent="0.25">
      <c r="A26" s="7"/>
      <c r="B26" s="63" t="s">
        <v>62</v>
      </c>
      <c r="C26" s="63" t="s">
        <v>217</v>
      </c>
      <c r="D26" s="22" t="s">
        <v>63</v>
      </c>
      <c r="E26" s="7">
        <f>E27</f>
        <v>1435.25</v>
      </c>
      <c r="F26" s="7">
        <f>F27</f>
        <v>1435.25</v>
      </c>
      <c r="G26" s="38">
        <f t="shared" ref="G26:P26" si="7">G27</f>
        <v>986.11</v>
      </c>
      <c r="H26" s="7">
        <f t="shared" si="7"/>
        <v>419.84</v>
      </c>
      <c r="I26" s="7"/>
      <c r="J26" s="38">
        <f t="shared" si="7"/>
        <v>0</v>
      </c>
      <c r="K26" s="7">
        <f t="shared" si="7"/>
        <v>0</v>
      </c>
      <c r="L26" s="7">
        <f t="shared" si="7"/>
        <v>0</v>
      </c>
      <c r="M26" s="7">
        <f t="shared" si="7"/>
        <v>0</v>
      </c>
      <c r="N26" s="38">
        <f t="shared" si="7"/>
        <v>0</v>
      </c>
      <c r="O26" s="38">
        <f t="shared" si="7"/>
        <v>0</v>
      </c>
      <c r="P26" s="7">
        <f t="shared" si="7"/>
        <v>1435.25</v>
      </c>
    </row>
    <row r="27" spans="1:16" ht="33.75" x14ac:dyDescent="0.25">
      <c r="A27" s="5"/>
      <c r="B27" s="49" t="s">
        <v>64</v>
      </c>
      <c r="C27" s="49" t="s">
        <v>214</v>
      </c>
      <c r="D27" s="23" t="s">
        <v>65</v>
      </c>
      <c r="E27" s="37">
        <f>F27</f>
        <v>1435.25</v>
      </c>
      <c r="F27" s="37">
        <v>1435.25</v>
      </c>
      <c r="G27" s="37">
        <v>986.11</v>
      </c>
      <c r="H27" s="37">
        <v>419.84</v>
      </c>
      <c r="I27" s="5"/>
      <c r="J27" s="37"/>
      <c r="K27" s="5"/>
      <c r="L27" s="5"/>
      <c r="M27" s="5"/>
      <c r="N27" s="37"/>
      <c r="O27" s="37"/>
      <c r="P27" s="37">
        <f t="shared" ref="P27" si="8">E27+J27</f>
        <v>1435.25</v>
      </c>
    </row>
    <row r="28" spans="1:16" s="8" customFormat="1" ht="14.25" x14ac:dyDescent="0.25">
      <c r="A28" s="7"/>
      <c r="B28" s="63" t="s">
        <v>66</v>
      </c>
      <c r="C28" s="63" t="s">
        <v>219</v>
      </c>
      <c r="D28" s="22" t="s">
        <v>67</v>
      </c>
      <c r="E28" s="38">
        <f>E29</f>
        <v>100.64</v>
      </c>
      <c r="F28" s="38">
        <f>F29</f>
        <v>100.64</v>
      </c>
      <c r="G28" s="7">
        <f t="shared" ref="G28:P28" si="9">G29</f>
        <v>0</v>
      </c>
      <c r="H28" s="7">
        <f t="shared" si="9"/>
        <v>0</v>
      </c>
      <c r="I28" s="7"/>
      <c r="J28" s="7">
        <f t="shared" si="9"/>
        <v>0</v>
      </c>
      <c r="K28" s="7">
        <f t="shared" si="9"/>
        <v>0</v>
      </c>
      <c r="L28" s="7">
        <f t="shared" si="9"/>
        <v>0</v>
      </c>
      <c r="M28" s="7">
        <f t="shared" si="9"/>
        <v>0</v>
      </c>
      <c r="N28" s="7">
        <f t="shared" si="9"/>
        <v>0</v>
      </c>
      <c r="O28" s="7">
        <f t="shared" si="9"/>
        <v>0</v>
      </c>
      <c r="P28" s="38">
        <f t="shared" si="9"/>
        <v>100.64</v>
      </c>
    </row>
    <row r="29" spans="1:16" ht="21" customHeight="1" x14ac:dyDescent="0.25">
      <c r="A29" s="5"/>
      <c r="B29" s="67">
        <v>120201</v>
      </c>
      <c r="C29" s="49" t="s">
        <v>220</v>
      </c>
      <c r="D29" s="23" t="s">
        <v>68</v>
      </c>
      <c r="E29" s="37">
        <f>F29</f>
        <v>100.64</v>
      </c>
      <c r="F29" s="37">
        <v>100.64</v>
      </c>
      <c r="G29" s="5"/>
      <c r="H29" s="5"/>
      <c r="I29" s="5"/>
      <c r="J29" s="5"/>
      <c r="K29" s="5"/>
      <c r="L29" s="5"/>
      <c r="M29" s="5"/>
      <c r="N29" s="5"/>
      <c r="O29" s="5"/>
      <c r="P29" s="37">
        <f t="shared" ref="P29" si="10">E29+J29</f>
        <v>100.64</v>
      </c>
    </row>
    <row r="30" spans="1:16" s="8" customFormat="1" ht="14.25" x14ac:dyDescent="0.25">
      <c r="A30" s="7"/>
      <c r="B30" s="68">
        <v>150000</v>
      </c>
      <c r="C30" s="63"/>
      <c r="D30" s="22" t="s">
        <v>69</v>
      </c>
      <c r="E30" s="7">
        <f>E31</f>
        <v>0</v>
      </c>
      <c r="F30" s="7"/>
      <c r="G30" s="7">
        <f t="shared" ref="G30:P30" si="11">G31</f>
        <v>0</v>
      </c>
      <c r="H30" s="7">
        <f t="shared" si="11"/>
        <v>0</v>
      </c>
      <c r="I30" s="7"/>
      <c r="J30" s="38">
        <f t="shared" si="11"/>
        <v>350</v>
      </c>
      <c r="K30" s="7">
        <f t="shared" si="11"/>
        <v>0</v>
      </c>
      <c r="L30" s="7">
        <f t="shared" si="11"/>
        <v>0</v>
      </c>
      <c r="M30" s="7">
        <f t="shared" si="11"/>
        <v>0</v>
      </c>
      <c r="N30" s="38">
        <f t="shared" si="11"/>
        <v>350</v>
      </c>
      <c r="O30" s="38">
        <f t="shared" si="11"/>
        <v>350</v>
      </c>
      <c r="P30" s="38">
        <f t="shared" si="11"/>
        <v>350</v>
      </c>
    </row>
    <row r="31" spans="1:16" x14ac:dyDescent="0.25">
      <c r="A31" s="5"/>
      <c r="B31" s="67">
        <v>150101</v>
      </c>
      <c r="C31" s="49"/>
      <c r="D31" s="23" t="s">
        <v>70</v>
      </c>
      <c r="E31" s="5"/>
      <c r="F31" s="5"/>
      <c r="G31" s="5"/>
      <c r="H31" s="5"/>
      <c r="I31" s="5"/>
      <c r="J31" s="37">
        <f>K31+N31</f>
        <v>350</v>
      </c>
      <c r="K31" s="5"/>
      <c r="L31" s="5"/>
      <c r="M31" s="5"/>
      <c r="N31" s="37">
        <f>O31</f>
        <v>350</v>
      </c>
      <c r="O31" s="37">
        <v>350</v>
      </c>
      <c r="P31" s="37">
        <f t="shared" ref="P31" si="12">E31+J31</f>
        <v>350</v>
      </c>
    </row>
    <row r="32" spans="1:16" s="8" customFormat="1" ht="32.25" customHeight="1" x14ac:dyDescent="0.25">
      <c r="A32" s="7"/>
      <c r="B32" s="68">
        <v>160000</v>
      </c>
      <c r="C32" s="63"/>
      <c r="D32" s="22" t="s">
        <v>106</v>
      </c>
      <c r="E32" s="38">
        <f>E33</f>
        <v>0</v>
      </c>
      <c r="F32" s="38">
        <f>F33</f>
        <v>0</v>
      </c>
      <c r="G32" s="38">
        <f t="shared" ref="G32:P32" si="13">G33</f>
        <v>0</v>
      </c>
      <c r="H32" s="38">
        <f t="shared" si="13"/>
        <v>0</v>
      </c>
      <c r="I32" s="38"/>
      <c r="J32" s="38">
        <f t="shared" si="13"/>
        <v>0</v>
      </c>
      <c r="K32" s="38">
        <f t="shared" si="13"/>
        <v>0</v>
      </c>
      <c r="L32" s="38">
        <f t="shared" si="13"/>
        <v>0</v>
      </c>
      <c r="M32" s="38">
        <f t="shared" si="13"/>
        <v>0</v>
      </c>
      <c r="N32" s="38">
        <f t="shared" si="13"/>
        <v>0</v>
      </c>
      <c r="O32" s="38">
        <f t="shared" si="13"/>
        <v>0</v>
      </c>
      <c r="P32" s="38">
        <f t="shared" si="13"/>
        <v>0</v>
      </c>
    </row>
    <row r="33" spans="1:16" x14ac:dyDescent="0.25">
      <c r="A33" s="5"/>
      <c r="B33" s="67">
        <v>160101</v>
      </c>
      <c r="C33" s="49"/>
      <c r="D33" s="23" t="s">
        <v>102</v>
      </c>
      <c r="E33" s="37">
        <f>F33</f>
        <v>0</v>
      </c>
      <c r="F33" s="37"/>
      <c r="G33" s="5"/>
      <c r="H33" s="5"/>
      <c r="I33" s="5"/>
      <c r="J33" s="5"/>
      <c r="K33" s="5"/>
      <c r="L33" s="5"/>
      <c r="M33" s="5"/>
      <c r="N33" s="5"/>
      <c r="O33" s="5"/>
      <c r="P33" s="37">
        <f t="shared" ref="P33" si="14">E33+J33</f>
        <v>0</v>
      </c>
    </row>
    <row r="34" spans="1:16" s="8" customFormat="1" ht="24" x14ac:dyDescent="0.25">
      <c r="A34" s="7"/>
      <c r="B34" s="68">
        <v>170000</v>
      </c>
      <c r="C34" s="63" t="s">
        <v>222</v>
      </c>
      <c r="D34" s="22" t="s">
        <v>71</v>
      </c>
      <c r="E34" s="38">
        <f>E36+E35</f>
        <v>325</v>
      </c>
      <c r="F34" s="38">
        <f>F36+F35</f>
        <v>325</v>
      </c>
      <c r="G34" s="38">
        <f t="shared" ref="G34:P34" si="15">G36+G35</f>
        <v>0</v>
      </c>
      <c r="H34" s="38">
        <f t="shared" si="15"/>
        <v>0</v>
      </c>
      <c r="I34" s="38"/>
      <c r="J34" s="38">
        <f t="shared" si="15"/>
        <v>1000</v>
      </c>
      <c r="K34" s="38">
        <f t="shared" si="15"/>
        <v>0</v>
      </c>
      <c r="L34" s="38">
        <f t="shared" si="15"/>
        <v>0</v>
      </c>
      <c r="M34" s="38">
        <f t="shared" si="15"/>
        <v>0</v>
      </c>
      <c r="N34" s="38">
        <f t="shared" si="15"/>
        <v>1000</v>
      </c>
      <c r="O34" s="38">
        <f t="shared" si="15"/>
        <v>1000</v>
      </c>
      <c r="P34" s="38">
        <f t="shared" si="15"/>
        <v>1325</v>
      </c>
    </row>
    <row r="35" spans="1:16" s="8" customFormat="1" ht="22.5" hidden="1" x14ac:dyDescent="0.25">
      <c r="A35" s="7"/>
      <c r="B35" s="5">
        <v>170103</v>
      </c>
      <c r="C35" s="129"/>
      <c r="D35" s="23" t="s">
        <v>103</v>
      </c>
      <c r="E35" s="37"/>
      <c r="F35" s="37"/>
      <c r="G35" s="5"/>
      <c r="H35" s="5"/>
      <c r="I35" s="5"/>
      <c r="J35" s="37"/>
      <c r="K35" s="37"/>
      <c r="L35" s="5"/>
      <c r="M35" s="37"/>
      <c r="N35" s="5"/>
      <c r="O35" s="5"/>
      <c r="P35" s="37">
        <f t="shared" ref="P35:P36" si="16">E35+J35</f>
        <v>0</v>
      </c>
    </row>
    <row r="36" spans="1:16" ht="45" x14ac:dyDescent="0.25">
      <c r="A36" s="5"/>
      <c r="B36" s="5">
        <v>170703</v>
      </c>
      <c r="C36" s="49" t="s">
        <v>221</v>
      </c>
      <c r="D36" s="23" t="s">
        <v>72</v>
      </c>
      <c r="E36" s="37">
        <f>F36</f>
        <v>325</v>
      </c>
      <c r="F36" s="37">
        <v>325</v>
      </c>
      <c r="G36" s="5"/>
      <c r="H36" s="5"/>
      <c r="I36" s="5"/>
      <c r="J36" s="37">
        <f>N36</f>
        <v>1000</v>
      </c>
      <c r="K36" s="37"/>
      <c r="L36" s="5"/>
      <c r="M36" s="37"/>
      <c r="N36" s="37">
        <f>O36</f>
        <v>1000</v>
      </c>
      <c r="O36" s="37">
        <v>1000</v>
      </c>
      <c r="P36" s="37">
        <f t="shared" si="16"/>
        <v>1325</v>
      </c>
    </row>
    <row r="37" spans="1:16" s="8" customFormat="1" ht="14.25" x14ac:dyDescent="0.25">
      <c r="A37" s="7"/>
      <c r="B37" s="7">
        <v>240000</v>
      </c>
      <c r="C37" s="63" t="s">
        <v>224</v>
      </c>
      <c r="D37" s="22" t="s">
        <v>73</v>
      </c>
      <c r="E37" s="38">
        <f>E38+E39</f>
        <v>0</v>
      </c>
      <c r="F37" s="38">
        <f>F38+F39</f>
        <v>0</v>
      </c>
      <c r="G37" s="7">
        <f t="shared" ref="G37:P37" si="17">G38+G39</f>
        <v>0</v>
      </c>
      <c r="H37" s="7">
        <f t="shared" si="17"/>
        <v>0</v>
      </c>
      <c r="I37" s="7"/>
      <c r="J37" s="38">
        <f t="shared" si="17"/>
        <v>500</v>
      </c>
      <c r="K37" s="38">
        <f t="shared" si="17"/>
        <v>0</v>
      </c>
      <c r="L37" s="7">
        <f t="shared" si="17"/>
        <v>0</v>
      </c>
      <c r="M37" s="38">
        <f t="shared" si="17"/>
        <v>0</v>
      </c>
      <c r="N37" s="130">
        <f t="shared" si="17"/>
        <v>500</v>
      </c>
      <c r="O37" s="130">
        <f t="shared" si="17"/>
        <v>500</v>
      </c>
      <c r="P37" s="38">
        <f t="shared" si="17"/>
        <v>500</v>
      </c>
    </row>
    <row r="38" spans="1:16" hidden="1" x14ac:dyDescent="0.25">
      <c r="A38" s="5"/>
      <c r="B38" s="5">
        <v>240602</v>
      </c>
      <c r="C38" s="129"/>
      <c r="D38" s="23" t="s">
        <v>74</v>
      </c>
      <c r="E38" s="37"/>
      <c r="F38" s="37"/>
      <c r="G38" s="5"/>
      <c r="H38" s="5"/>
      <c r="I38" s="5"/>
      <c r="J38" s="37"/>
      <c r="K38" s="37"/>
      <c r="L38" s="5"/>
      <c r="M38" s="37"/>
      <c r="N38" s="53"/>
      <c r="O38" s="53"/>
      <c r="P38" s="37">
        <f t="shared" ref="P38:P39" si="18">E38+J38</f>
        <v>0</v>
      </c>
    </row>
    <row r="39" spans="1:16" ht="33.75" x14ac:dyDescent="0.25">
      <c r="A39" s="5"/>
      <c r="B39" s="5">
        <v>240604</v>
      </c>
      <c r="C39" s="49" t="s">
        <v>223</v>
      </c>
      <c r="D39" s="23" t="s">
        <v>80</v>
      </c>
      <c r="E39" s="37">
        <f>F39</f>
        <v>0</v>
      </c>
      <c r="F39" s="37"/>
      <c r="G39" s="5"/>
      <c r="H39" s="5"/>
      <c r="I39" s="5"/>
      <c r="J39" s="53">
        <f>N39</f>
        <v>500</v>
      </c>
      <c r="K39" s="5"/>
      <c r="L39" s="5"/>
      <c r="M39" s="5"/>
      <c r="N39" s="53">
        <f>O39</f>
        <v>500</v>
      </c>
      <c r="O39" s="53">
        <f>'[1]Поміс.розпис спец'!$O$58/1000</f>
        <v>500</v>
      </c>
      <c r="P39" s="37">
        <f t="shared" si="18"/>
        <v>500</v>
      </c>
    </row>
    <row r="40" spans="1:16" s="8" customFormat="1" ht="21.75" customHeight="1" x14ac:dyDescent="0.25">
      <c r="A40" s="7"/>
      <c r="B40" s="7">
        <v>250000</v>
      </c>
      <c r="C40" s="21"/>
      <c r="D40" s="22" t="s">
        <v>82</v>
      </c>
      <c r="E40" s="38">
        <f>SUM(E41:E44)</f>
        <v>217.88</v>
      </c>
      <c r="F40" s="38">
        <f t="shared" ref="F40:P40" si="19">SUM(F41:F44)</f>
        <v>217.88</v>
      </c>
      <c r="G40" s="38">
        <f t="shared" si="19"/>
        <v>0</v>
      </c>
      <c r="H40" s="38">
        <f t="shared" si="19"/>
        <v>0</v>
      </c>
      <c r="I40" s="38">
        <f t="shared" si="19"/>
        <v>0</v>
      </c>
      <c r="J40" s="38">
        <f t="shared" si="19"/>
        <v>0</v>
      </c>
      <c r="K40" s="38">
        <f t="shared" si="19"/>
        <v>0</v>
      </c>
      <c r="L40" s="38">
        <f t="shared" si="19"/>
        <v>0</v>
      </c>
      <c r="M40" s="38">
        <f t="shared" si="19"/>
        <v>0</v>
      </c>
      <c r="N40" s="38">
        <f t="shared" si="19"/>
        <v>0</v>
      </c>
      <c r="O40" s="38">
        <f t="shared" si="19"/>
        <v>0</v>
      </c>
      <c r="P40" s="38">
        <f t="shared" si="19"/>
        <v>217.88</v>
      </c>
    </row>
    <row r="41" spans="1:16" ht="34.5" customHeight="1" x14ac:dyDescent="0.25">
      <c r="A41" s="5"/>
      <c r="B41" s="5">
        <v>250203</v>
      </c>
      <c r="C41" s="129"/>
      <c r="D41" s="23" t="s">
        <v>249</v>
      </c>
      <c r="E41" s="37">
        <f>F41</f>
        <v>22.78</v>
      </c>
      <c r="F41" s="37">
        <v>22.78</v>
      </c>
      <c r="G41" s="37"/>
      <c r="H41" s="37"/>
      <c r="I41" s="37"/>
      <c r="J41" s="37">
        <f t="shared" ref="J41:J42" si="20">K41+N41</f>
        <v>0</v>
      </c>
      <c r="K41" s="37"/>
      <c r="L41" s="37"/>
      <c r="M41" s="37"/>
      <c r="N41" s="37"/>
      <c r="O41" s="37"/>
      <c r="P41" s="37">
        <f t="shared" ref="P41:P43" si="21">E41+J41</f>
        <v>22.78</v>
      </c>
    </row>
    <row r="42" spans="1:16" x14ac:dyDescent="0.25">
      <c r="A42" s="5"/>
      <c r="B42" s="5">
        <v>250380</v>
      </c>
      <c r="C42" s="129" t="s">
        <v>225</v>
      </c>
      <c r="D42" s="23" t="s">
        <v>142</v>
      </c>
      <c r="E42" s="37">
        <f>F42</f>
        <v>42.7</v>
      </c>
      <c r="F42" s="37">
        <v>42.7</v>
      </c>
      <c r="G42" s="5"/>
      <c r="H42" s="5"/>
      <c r="I42" s="5"/>
      <c r="J42" s="37">
        <f t="shared" si="20"/>
        <v>0</v>
      </c>
      <c r="K42" s="5"/>
      <c r="L42" s="5"/>
      <c r="M42" s="5"/>
      <c r="N42" s="5"/>
      <c r="O42" s="5"/>
      <c r="P42" s="37">
        <f t="shared" si="21"/>
        <v>42.7</v>
      </c>
    </row>
    <row r="43" spans="1:16" x14ac:dyDescent="0.25">
      <c r="A43" s="5"/>
      <c r="B43" s="5">
        <v>250404</v>
      </c>
      <c r="C43" s="129"/>
      <c r="D43" s="23" t="s">
        <v>75</v>
      </c>
      <c r="E43" s="37">
        <f>F43</f>
        <v>152.4</v>
      </c>
      <c r="F43" s="37">
        <v>152.4</v>
      </c>
      <c r="G43" s="5"/>
      <c r="H43" s="5"/>
      <c r="I43" s="5"/>
      <c r="J43" s="37">
        <f>K43+N43</f>
        <v>0</v>
      </c>
      <c r="K43" s="37"/>
      <c r="L43" s="37"/>
      <c r="M43" s="37"/>
      <c r="N43" s="37">
        <f>O43</f>
        <v>0</v>
      </c>
      <c r="O43" s="37"/>
      <c r="P43" s="37">
        <f t="shared" si="21"/>
        <v>152.4</v>
      </c>
    </row>
    <row r="44" spans="1:16" ht="22.5" hidden="1" x14ac:dyDescent="0.25">
      <c r="A44" s="5"/>
      <c r="B44" s="5"/>
      <c r="C44" s="129"/>
      <c r="D44" s="23" t="s">
        <v>79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s="8" customFormat="1" ht="14.25" x14ac:dyDescent="0.25">
      <c r="A45" s="7"/>
      <c r="B45" s="7"/>
      <c r="C45" s="21"/>
      <c r="D45" s="22" t="s">
        <v>76</v>
      </c>
      <c r="E45" s="38">
        <f>E13+E15+E17+E21+E26+E28+E30+E34+E37+E40+E32</f>
        <v>15180.699999999999</v>
      </c>
      <c r="F45" s="38">
        <f>F13+F15+F17+F21+F26+F28+F30+F34+F37+F40+F32</f>
        <v>15180.699999999999</v>
      </c>
      <c r="G45" s="38">
        <f>G13+G15+G17+G21+G26+G28+G30+G34+G37+G40+G32</f>
        <v>8948.65</v>
      </c>
      <c r="H45" s="38">
        <f>H13+H15+H17+H21+H26+H28+H30+H34+H37+H40+H32</f>
        <v>2422.02</v>
      </c>
      <c r="I45" s="38"/>
      <c r="J45" s="38">
        <f t="shared" ref="J45:P45" si="22">J13+J15+J17+J21+J26+J28+J30+J34+J37+J40+J32</f>
        <v>4065.75</v>
      </c>
      <c r="K45" s="38">
        <f t="shared" si="22"/>
        <v>1265.75</v>
      </c>
      <c r="L45" s="38">
        <f t="shared" si="22"/>
        <v>22.1</v>
      </c>
      <c r="M45" s="38">
        <f t="shared" si="22"/>
        <v>0</v>
      </c>
      <c r="N45" s="38">
        <f t="shared" si="22"/>
        <v>2800</v>
      </c>
      <c r="O45" s="38">
        <f t="shared" si="22"/>
        <v>2800</v>
      </c>
      <c r="P45" s="38">
        <f t="shared" si="22"/>
        <v>19246.45</v>
      </c>
    </row>
    <row r="46" spans="1:16" ht="22.5" hidden="1" x14ac:dyDescent="0.25">
      <c r="B46" s="5">
        <v>250302</v>
      </c>
      <c r="C46" s="5"/>
      <c r="D46" s="23" t="s">
        <v>77</v>
      </c>
      <c r="E46" s="37" t="e">
        <f>#REF!</f>
        <v>#REF!</v>
      </c>
      <c r="F46" s="37"/>
      <c r="G46" s="5" t="e">
        <f>#REF!</f>
        <v>#REF!</v>
      </c>
      <c r="H46" s="5" t="e">
        <f>#REF!</f>
        <v>#REF!</v>
      </c>
      <c r="I46" s="5"/>
      <c r="J46" s="5" t="e">
        <f>#REF!</f>
        <v>#REF!</v>
      </c>
      <c r="K46" s="5" t="e">
        <f>#REF!</f>
        <v>#REF!</v>
      </c>
      <c r="L46" s="5" t="e">
        <f>#REF!</f>
        <v>#REF!</v>
      </c>
      <c r="M46" s="5" t="e">
        <f>#REF!</f>
        <v>#REF!</v>
      </c>
      <c r="N46" s="5" t="e">
        <f>#REF!</f>
        <v>#REF!</v>
      </c>
      <c r="O46" s="5" t="e">
        <f>#REF!</f>
        <v>#REF!</v>
      </c>
      <c r="P46" s="37" t="e">
        <f>#REF!</f>
        <v>#REF!</v>
      </c>
    </row>
    <row r="47" spans="1:16" ht="3" hidden="1" customHeight="1" x14ac:dyDescent="0.25">
      <c r="B47" s="5"/>
      <c r="C47" s="5"/>
      <c r="D47" s="23"/>
      <c r="E47" s="37"/>
      <c r="F47" s="37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s="8" customFormat="1" ht="14.25" hidden="1" x14ac:dyDescent="0.25">
      <c r="B48" s="7"/>
      <c r="C48" s="7"/>
      <c r="D48" s="22" t="s">
        <v>78</v>
      </c>
      <c r="E48" s="38" t="e">
        <f>E45+E46</f>
        <v>#REF!</v>
      </c>
      <c r="F48" s="38"/>
      <c r="G48" s="38" t="e">
        <f>G45+G46</f>
        <v>#REF!</v>
      </c>
      <c r="H48" s="7" t="e">
        <f>H45+H46</f>
        <v>#REF!</v>
      </c>
      <c r="I48" s="7"/>
      <c r="J48" s="38" t="e">
        <f t="shared" ref="J48:P48" si="23">J45+J46</f>
        <v>#REF!</v>
      </c>
      <c r="K48" s="38" t="e">
        <f t="shared" si="23"/>
        <v>#REF!</v>
      </c>
      <c r="L48" s="7" t="e">
        <f t="shared" si="23"/>
        <v>#REF!</v>
      </c>
      <c r="M48" s="38" t="e">
        <f t="shared" si="23"/>
        <v>#REF!</v>
      </c>
      <c r="N48" s="38" t="e">
        <f t="shared" si="23"/>
        <v>#REF!</v>
      </c>
      <c r="O48" s="38" t="e">
        <f t="shared" si="23"/>
        <v>#REF!</v>
      </c>
      <c r="P48" s="38" t="e">
        <f t="shared" si="23"/>
        <v>#REF!</v>
      </c>
    </row>
    <row r="49" spans="1:16" s="8" customFormat="1" ht="14.25" x14ac:dyDescent="0.25">
      <c r="B49" s="59"/>
      <c r="C49" s="59"/>
      <c r="D49" s="137"/>
      <c r="E49" s="60"/>
      <c r="F49" s="60"/>
      <c r="G49" s="60"/>
      <c r="H49" s="59"/>
      <c r="I49" s="59"/>
      <c r="J49" s="60"/>
      <c r="K49" s="60"/>
      <c r="L49" s="59"/>
      <c r="M49" s="60"/>
      <c r="N49" s="60"/>
      <c r="O49" s="60"/>
      <c r="P49" s="60"/>
    </row>
    <row r="50" spans="1:16" s="8" customFormat="1" ht="14.25" x14ac:dyDescent="0.25">
      <c r="A50" s="186" t="s">
        <v>191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</row>
    <row r="51" spans="1:16" ht="13.5" customHeight="1" x14ac:dyDescent="0.25">
      <c r="A51" s="186" t="s">
        <v>190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</row>
    <row r="52" spans="1:16" x14ac:dyDescent="0.25">
      <c r="D52" s="15"/>
    </row>
    <row r="53" spans="1:16" s="36" customFormat="1" ht="17.25" customHeight="1" x14ac:dyDescent="0.25">
      <c r="A53" s="168" t="s">
        <v>163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84"/>
      <c r="L53" s="184"/>
      <c r="M53" s="184"/>
    </row>
    <row r="54" spans="1:16" x14ac:dyDescent="0.25">
      <c r="D54" s="15"/>
      <c r="H54" s="61"/>
      <c r="I54" s="61"/>
      <c r="J54" s="61"/>
      <c r="K54" s="61"/>
      <c r="L54" s="61"/>
      <c r="M54" s="61"/>
    </row>
    <row r="55" spans="1:16" x14ac:dyDescent="0.25">
      <c r="D55" s="15"/>
    </row>
    <row r="56" spans="1:16" x14ac:dyDescent="0.25">
      <c r="D56" s="15"/>
    </row>
    <row r="57" spans="1:16" x14ac:dyDescent="0.25">
      <c r="D57" s="15"/>
    </row>
    <row r="58" spans="1:16" x14ac:dyDescent="0.25">
      <c r="D58" s="15"/>
    </row>
    <row r="59" spans="1:16" x14ac:dyDescent="0.25">
      <c r="D59" s="15"/>
    </row>
    <row r="60" spans="1:16" x14ac:dyDescent="0.25">
      <c r="D60" s="15"/>
    </row>
    <row r="61" spans="1:16" x14ac:dyDescent="0.25">
      <c r="D61" s="15"/>
    </row>
    <row r="62" spans="1:16" x14ac:dyDescent="0.25">
      <c r="D62" s="15"/>
    </row>
    <row r="63" spans="1:16" x14ac:dyDescent="0.25">
      <c r="D63" s="15"/>
    </row>
    <row r="64" spans="1:16" x14ac:dyDescent="0.25">
      <c r="D64" s="15"/>
    </row>
    <row r="65" spans="4:4" x14ac:dyDescent="0.25">
      <c r="D65" s="15"/>
    </row>
    <row r="66" spans="4:4" x14ac:dyDescent="0.25">
      <c r="D66" s="15"/>
    </row>
  </sheetData>
  <mergeCells count="29">
    <mergeCell ref="K53:M53"/>
    <mergeCell ref="D9:D12"/>
    <mergeCell ref="E10:E12"/>
    <mergeCell ref="G10:H10"/>
    <mergeCell ref="G11:G12"/>
    <mergeCell ref="H11:H12"/>
    <mergeCell ref="I10:I12"/>
    <mergeCell ref="F10:F12"/>
    <mergeCell ref="E9:I9"/>
    <mergeCell ref="A50:P50"/>
    <mergeCell ref="A51:P51"/>
    <mergeCell ref="A53:J53"/>
    <mergeCell ref="A9:A12"/>
    <mergeCell ref="C9:C12"/>
    <mergeCell ref="O11:O12"/>
    <mergeCell ref="P9:P12"/>
    <mergeCell ref="N1:P1"/>
    <mergeCell ref="B5:P5"/>
    <mergeCell ref="B6:P6"/>
    <mergeCell ref="M2:P2"/>
    <mergeCell ref="M3:P3"/>
    <mergeCell ref="B9:B12"/>
    <mergeCell ref="J9:O9"/>
    <mergeCell ref="J10:J12"/>
    <mergeCell ref="K10:K12"/>
    <mergeCell ref="L10:M10"/>
    <mergeCell ref="L11:L12"/>
    <mergeCell ref="M11:M12"/>
    <mergeCell ref="N10:N12"/>
  </mergeCells>
  <pageMargins left="0.78740157480314965" right="0.78740157480314965" top="1.1811023622047245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7" workbookViewId="0">
      <selection activeCell="E18" sqref="E18"/>
    </sheetView>
  </sheetViews>
  <sheetFormatPr defaultRowHeight="13.5" x14ac:dyDescent="0.25"/>
  <cols>
    <col min="1" max="1" width="8.140625" style="24" customWidth="1"/>
    <col min="2" max="2" width="20.85546875" style="24" customWidth="1"/>
    <col min="3" max="4" width="5.5703125" style="24" customWidth="1"/>
    <col min="5" max="5" width="18.28515625" style="24" customWidth="1"/>
    <col min="6" max="6" width="8.85546875" style="24" customWidth="1"/>
    <col min="7" max="7" width="8.7109375" style="24" customWidth="1"/>
    <col min="8" max="8" width="7.85546875" style="24" customWidth="1"/>
    <col min="9" max="16384" width="9.140625" style="24"/>
  </cols>
  <sheetData>
    <row r="1" spans="1:8" ht="13.5" customHeight="1" x14ac:dyDescent="0.25">
      <c r="F1" s="158" t="s">
        <v>88</v>
      </c>
      <c r="G1" s="158"/>
      <c r="H1" s="158"/>
    </row>
    <row r="2" spans="1:8" ht="13.5" customHeight="1" x14ac:dyDescent="0.25">
      <c r="F2" s="158" t="s">
        <v>241</v>
      </c>
      <c r="G2" s="158"/>
      <c r="H2" s="158"/>
    </row>
    <row r="3" spans="1:8" ht="13.5" customHeight="1" x14ac:dyDescent="0.25">
      <c r="F3" s="158" t="s">
        <v>237</v>
      </c>
      <c r="G3" s="158"/>
      <c r="H3" s="158"/>
    </row>
    <row r="8" spans="1:8" ht="15" x14ac:dyDescent="0.25">
      <c r="A8" s="192" t="s">
        <v>178</v>
      </c>
      <c r="B8" s="192"/>
      <c r="C8" s="192"/>
      <c r="D8" s="192"/>
      <c r="E8" s="192"/>
      <c r="F8" s="192"/>
      <c r="G8" s="192"/>
      <c r="H8" s="192"/>
    </row>
    <row r="9" spans="1:8" ht="15" x14ac:dyDescent="0.25">
      <c r="A9" s="192" t="s">
        <v>242</v>
      </c>
      <c r="B9" s="192"/>
      <c r="C9" s="192"/>
      <c r="D9" s="192"/>
      <c r="E9" s="192"/>
      <c r="F9" s="192"/>
      <c r="G9" s="192"/>
      <c r="H9" s="192"/>
    </row>
    <row r="10" spans="1:8" ht="15" x14ac:dyDescent="0.25">
      <c r="A10" s="192"/>
      <c r="B10" s="192"/>
      <c r="C10" s="192"/>
      <c r="D10" s="192"/>
      <c r="E10" s="192"/>
      <c r="F10" s="192"/>
      <c r="G10" s="192"/>
      <c r="H10" s="192"/>
    </row>
    <row r="12" spans="1:8" ht="14.25" customHeight="1" x14ac:dyDescent="0.25"/>
    <row r="13" spans="1:8" ht="13.5" customHeight="1" x14ac:dyDescent="0.25">
      <c r="A13" s="193" t="s">
        <v>86</v>
      </c>
      <c r="B13" s="191" t="s">
        <v>175</v>
      </c>
      <c r="C13" s="187" t="s">
        <v>179</v>
      </c>
      <c r="D13" s="188"/>
      <c r="E13" s="191" t="s">
        <v>180</v>
      </c>
      <c r="F13" s="191"/>
      <c r="G13" s="191"/>
      <c r="H13" s="191"/>
    </row>
    <row r="14" spans="1:8" ht="47.25" customHeight="1" x14ac:dyDescent="0.25">
      <c r="A14" s="193"/>
      <c r="B14" s="191"/>
      <c r="C14" s="189"/>
      <c r="D14" s="190"/>
      <c r="E14" s="191" t="s">
        <v>176</v>
      </c>
      <c r="F14" s="191"/>
      <c r="G14" s="191" t="s">
        <v>177</v>
      </c>
      <c r="H14" s="191"/>
    </row>
    <row r="15" spans="1:8" ht="114.75" customHeight="1" thickBot="1" x14ac:dyDescent="0.3">
      <c r="A15" s="194"/>
      <c r="B15" s="195"/>
      <c r="C15" s="30" t="s">
        <v>87</v>
      </c>
      <c r="D15" s="30" t="s">
        <v>87</v>
      </c>
      <c r="E15" s="133" t="s">
        <v>181</v>
      </c>
      <c r="F15" s="133"/>
      <c r="G15" s="133"/>
      <c r="H15" s="134"/>
    </row>
    <row r="16" spans="1:8" s="25" customFormat="1" ht="15" thickTop="1" thickBot="1" x14ac:dyDescent="0.3">
      <c r="A16" s="31">
        <v>1</v>
      </c>
      <c r="B16" s="32">
        <v>2</v>
      </c>
      <c r="C16" s="32">
        <v>3</v>
      </c>
      <c r="D16" s="32">
        <v>4</v>
      </c>
      <c r="E16" s="32">
        <v>5</v>
      </c>
      <c r="F16" s="32">
        <v>6</v>
      </c>
      <c r="G16" s="32">
        <v>7</v>
      </c>
      <c r="H16" s="32">
        <v>8</v>
      </c>
    </row>
    <row r="17" spans="1:8" ht="40.5" customHeight="1" thickTop="1" x14ac:dyDescent="0.25">
      <c r="A17" s="28"/>
      <c r="B17" s="29" t="s">
        <v>182</v>
      </c>
      <c r="C17" s="43"/>
      <c r="D17" s="29"/>
      <c r="E17" s="43">
        <v>42.7</v>
      </c>
      <c r="F17" s="29"/>
      <c r="G17" s="43"/>
      <c r="H17" s="29"/>
    </row>
    <row r="18" spans="1:8" x14ac:dyDescent="0.25">
      <c r="A18" s="27"/>
      <c r="B18" s="29"/>
      <c r="C18" s="26"/>
      <c r="D18" s="26"/>
      <c r="E18" s="26"/>
      <c r="F18" s="26"/>
      <c r="G18" s="37"/>
      <c r="H18" s="26"/>
    </row>
    <row r="19" spans="1:8" x14ac:dyDescent="0.25">
      <c r="A19" s="27"/>
      <c r="B19" s="26"/>
      <c r="C19" s="26"/>
      <c r="D19" s="26"/>
      <c r="E19" s="26"/>
      <c r="F19" s="26"/>
      <c r="G19" s="26"/>
      <c r="H19" s="26"/>
    </row>
    <row r="20" spans="1:8" s="35" customFormat="1" ht="15" thickBot="1" x14ac:dyDescent="0.3">
      <c r="A20" s="33"/>
      <c r="B20" s="34" t="s">
        <v>33</v>
      </c>
      <c r="C20" s="44">
        <f>C17</f>
        <v>0</v>
      </c>
      <c r="D20" s="34">
        <f>D17</f>
        <v>0</v>
      </c>
      <c r="E20" s="44">
        <f>E17</f>
        <v>42.7</v>
      </c>
      <c r="F20" s="34">
        <f>F17</f>
        <v>0</v>
      </c>
      <c r="G20" s="44">
        <f>G18</f>
        <v>0</v>
      </c>
      <c r="H20" s="34"/>
    </row>
    <row r="24" spans="1:8" s="36" customFormat="1" ht="17.25" customHeight="1" x14ac:dyDescent="0.25">
      <c r="A24" s="168" t="s">
        <v>163</v>
      </c>
      <c r="B24" s="168"/>
      <c r="C24" s="168"/>
      <c r="D24" s="168"/>
      <c r="E24" s="168"/>
      <c r="F24" s="168"/>
      <c r="G24" s="135"/>
      <c r="H24" s="135"/>
    </row>
  </sheetData>
  <mergeCells count="13">
    <mergeCell ref="A10:H10"/>
    <mergeCell ref="A13:A15"/>
    <mergeCell ref="B13:B15"/>
    <mergeCell ref="F1:H1"/>
    <mergeCell ref="F2:H2"/>
    <mergeCell ref="F3:H3"/>
    <mergeCell ref="A8:H8"/>
    <mergeCell ref="A9:H9"/>
    <mergeCell ref="A24:F24"/>
    <mergeCell ref="C13:D14"/>
    <mergeCell ref="E13:H13"/>
    <mergeCell ref="E14:F14"/>
    <mergeCell ref="G14:H14"/>
  </mergeCells>
  <pageMargins left="1.1023622047244095" right="0.5118110236220472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16" workbookViewId="0">
      <selection activeCell="A34" sqref="A34:XFD34"/>
    </sheetView>
  </sheetViews>
  <sheetFormatPr defaultRowHeight="13.5" x14ac:dyDescent="0.25"/>
  <cols>
    <col min="1" max="1" width="9.140625" style="4"/>
    <col min="2" max="3" width="13" style="4" customWidth="1"/>
    <col min="4" max="4" width="15.28515625" style="4" customWidth="1"/>
    <col min="5" max="5" width="46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82" t="s">
        <v>89</v>
      </c>
      <c r="G1" s="182"/>
      <c r="H1" s="182"/>
      <c r="I1" s="138"/>
    </row>
    <row r="2" spans="1:9" ht="13.5" customHeight="1" x14ac:dyDescent="0.25">
      <c r="F2" s="182" t="s">
        <v>233</v>
      </c>
      <c r="G2" s="182"/>
      <c r="H2" s="182"/>
      <c r="I2" s="182"/>
    </row>
    <row r="3" spans="1:9" ht="13.5" customHeight="1" x14ac:dyDescent="0.25">
      <c r="F3" s="182" t="s">
        <v>239</v>
      </c>
      <c r="G3" s="182"/>
      <c r="H3" s="182"/>
      <c r="I3" s="182"/>
    </row>
    <row r="4" spans="1:9" ht="5.25" customHeight="1" x14ac:dyDescent="0.25"/>
    <row r="5" spans="1:9" ht="15" x14ac:dyDescent="0.25">
      <c r="B5" s="166" t="s">
        <v>183</v>
      </c>
      <c r="C5" s="166"/>
      <c r="D5" s="166"/>
      <c r="E5" s="166"/>
      <c r="F5" s="166"/>
      <c r="G5" s="166"/>
      <c r="H5" s="166"/>
      <c r="I5" s="166"/>
    </row>
    <row r="6" spans="1:9" ht="5.25" customHeight="1" x14ac:dyDescent="0.25"/>
    <row r="7" spans="1:9" ht="15" customHeight="1" x14ac:dyDescent="0.25">
      <c r="H7" s="205" t="s">
        <v>110</v>
      </c>
      <c r="I7" s="205"/>
    </row>
    <row r="8" spans="1:9" s="15" customFormat="1" ht="26.25" customHeight="1" x14ac:dyDescent="0.25">
      <c r="A8" s="196" t="s">
        <v>189</v>
      </c>
      <c r="B8" s="202" t="s">
        <v>188</v>
      </c>
      <c r="C8" s="202" t="s">
        <v>166</v>
      </c>
      <c r="D8" s="202" t="s">
        <v>187</v>
      </c>
      <c r="E8" s="196" t="s">
        <v>91</v>
      </c>
      <c r="F8" s="197" t="s">
        <v>186</v>
      </c>
      <c r="G8" s="197" t="s">
        <v>90</v>
      </c>
      <c r="H8" s="197" t="s">
        <v>185</v>
      </c>
      <c r="I8" s="197" t="s">
        <v>184</v>
      </c>
    </row>
    <row r="9" spans="1:9" s="15" customFormat="1" ht="18.75" customHeight="1" x14ac:dyDescent="0.25">
      <c r="A9" s="196"/>
      <c r="B9" s="203"/>
      <c r="C9" s="203"/>
      <c r="D9" s="203"/>
      <c r="E9" s="196"/>
      <c r="F9" s="197"/>
      <c r="G9" s="197"/>
      <c r="H9" s="197"/>
      <c r="I9" s="197"/>
    </row>
    <row r="10" spans="1:9" s="15" customFormat="1" ht="58.5" customHeight="1" x14ac:dyDescent="0.25">
      <c r="A10" s="196"/>
      <c r="B10" s="204"/>
      <c r="C10" s="204"/>
      <c r="D10" s="204"/>
      <c r="E10" s="196"/>
      <c r="F10" s="197"/>
      <c r="G10" s="197"/>
      <c r="H10" s="197"/>
      <c r="I10" s="197"/>
    </row>
    <row r="11" spans="1:9" s="8" customFormat="1" ht="14.25" x14ac:dyDescent="0.25">
      <c r="A11" s="7"/>
      <c r="B11" s="21" t="s">
        <v>84</v>
      </c>
      <c r="C11" s="22"/>
      <c r="D11" s="22"/>
      <c r="E11" s="7"/>
      <c r="F11" s="38">
        <f>F16+F33+F36+F24</f>
        <v>2800</v>
      </c>
      <c r="G11" s="7"/>
      <c r="H11" s="7"/>
      <c r="I11" s="38">
        <f t="shared" ref="I11:I33" si="0">F11</f>
        <v>2800</v>
      </c>
    </row>
    <row r="12" spans="1:9" ht="14.25" x14ac:dyDescent="0.25">
      <c r="A12" s="5"/>
      <c r="B12" s="46">
        <v>10116</v>
      </c>
      <c r="C12" s="144" t="s">
        <v>213</v>
      </c>
      <c r="D12" s="46"/>
      <c r="E12" s="46"/>
      <c r="F12" s="47">
        <f>F13</f>
        <v>100</v>
      </c>
      <c r="G12" s="9"/>
      <c r="H12" s="9"/>
      <c r="I12" s="47">
        <f>F12</f>
        <v>100</v>
      </c>
    </row>
    <row r="13" spans="1:9" ht="12.75" customHeight="1" x14ac:dyDescent="0.25">
      <c r="A13" s="5"/>
      <c r="B13" s="49" t="s">
        <v>94</v>
      </c>
      <c r="C13" s="145"/>
      <c r="D13" s="12"/>
      <c r="E13" s="5" t="s">
        <v>229</v>
      </c>
      <c r="F13" s="37">
        <v>100</v>
      </c>
      <c r="G13" s="5"/>
      <c r="H13" s="5"/>
      <c r="I13" s="37">
        <f t="shared" si="0"/>
        <v>100</v>
      </c>
    </row>
    <row r="14" spans="1:9" s="48" customFormat="1" ht="14.25" hidden="1" customHeight="1" x14ac:dyDescent="0.25">
      <c r="A14" s="9"/>
      <c r="B14" s="64" t="s">
        <v>195</v>
      </c>
      <c r="C14" s="146"/>
      <c r="D14" s="65"/>
      <c r="E14" s="9"/>
      <c r="F14" s="47">
        <f>F15</f>
        <v>0</v>
      </c>
      <c r="G14" s="9"/>
      <c r="H14" s="9"/>
      <c r="I14" s="47">
        <f t="shared" si="0"/>
        <v>0</v>
      </c>
    </row>
    <row r="15" spans="1:9" ht="15" hidden="1" customHeight="1" x14ac:dyDescent="0.25">
      <c r="A15" s="5"/>
      <c r="B15" s="128" t="s">
        <v>94</v>
      </c>
      <c r="C15" s="152"/>
      <c r="D15" s="153"/>
      <c r="E15" s="5" t="s">
        <v>196</v>
      </c>
      <c r="F15" s="37"/>
      <c r="G15" s="5"/>
      <c r="H15" s="5"/>
      <c r="I15" s="37">
        <f t="shared" si="0"/>
        <v>0</v>
      </c>
    </row>
    <row r="16" spans="1:9" s="8" customFormat="1" ht="14.25" x14ac:dyDescent="0.25">
      <c r="A16" s="7"/>
      <c r="B16" s="45"/>
      <c r="C16" s="147"/>
      <c r="D16" s="50"/>
      <c r="E16" s="7" t="s">
        <v>95</v>
      </c>
      <c r="F16" s="38">
        <f>F12+F14</f>
        <v>100</v>
      </c>
      <c r="G16" s="7"/>
      <c r="H16" s="7"/>
      <c r="I16" s="38">
        <f t="shared" si="0"/>
        <v>100</v>
      </c>
    </row>
    <row r="17" spans="1:9" s="8" customFormat="1" ht="3" customHeight="1" x14ac:dyDescent="0.25">
      <c r="A17" s="7"/>
      <c r="B17" s="45"/>
      <c r="C17" s="147"/>
      <c r="D17" s="50"/>
      <c r="E17" s="7"/>
      <c r="F17" s="38"/>
      <c r="G17" s="7"/>
      <c r="H17" s="7"/>
      <c r="I17" s="38"/>
    </row>
    <row r="18" spans="1:9" s="48" customFormat="1" ht="14.25" x14ac:dyDescent="0.25">
      <c r="A18" s="9"/>
      <c r="B18" s="46">
        <v>150101</v>
      </c>
      <c r="C18" s="144"/>
      <c r="D18" s="56"/>
      <c r="E18" s="9"/>
      <c r="F18" s="47">
        <f>F24</f>
        <v>350</v>
      </c>
      <c r="G18" s="9"/>
      <c r="H18" s="9"/>
      <c r="I18" s="47">
        <f>F18</f>
        <v>350</v>
      </c>
    </row>
    <row r="19" spans="1:9" ht="13.5" customHeight="1" x14ac:dyDescent="0.25">
      <c r="A19" s="5"/>
      <c r="B19" s="200">
        <v>3122</v>
      </c>
      <c r="C19" s="198"/>
      <c r="D19" s="125"/>
      <c r="E19" s="5" t="s">
        <v>98</v>
      </c>
      <c r="F19" s="37">
        <v>250</v>
      </c>
      <c r="G19" s="5"/>
      <c r="H19" s="5"/>
      <c r="I19" s="37">
        <f>F19</f>
        <v>250</v>
      </c>
    </row>
    <row r="20" spans="1:9" ht="13.5" customHeight="1" x14ac:dyDescent="0.25">
      <c r="A20" s="5"/>
      <c r="B20" s="201"/>
      <c r="C20" s="199"/>
      <c r="D20" s="126"/>
      <c r="E20" s="5" t="s">
        <v>230</v>
      </c>
      <c r="F20" s="37">
        <v>100</v>
      </c>
      <c r="G20" s="5"/>
      <c r="H20" s="5"/>
      <c r="I20" s="37">
        <f>F20</f>
        <v>100</v>
      </c>
    </row>
    <row r="21" spans="1:9" hidden="1" x14ac:dyDescent="0.25">
      <c r="A21" s="5"/>
      <c r="B21" s="201"/>
      <c r="C21" s="199"/>
      <c r="D21" s="126"/>
      <c r="E21" s="5"/>
      <c r="F21" s="37"/>
      <c r="G21" s="5"/>
      <c r="H21" s="5"/>
      <c r="I21" s="37">
        <f t="shared" ref="I21:I30" si="1">F21</f>
        <v>0</v>
      </c>
    </row>
    <row r="22" spans="1:9" hidden="1" x14ac:dyDescent="0.25">
      <c r="A22" s="5"/>
      <c r="B22" s="201"/>
      <c r="C22" s="199"/>
      <c r="D22" s="126"/>
      <c r="E22" s="5"/>
      <c r="F22" s="37"/>
      <c r="G22" s="5"/>
      <c r="H22" s="5"/>
      <c r="I22" s="37">
        <f t="shared" si="1"/>
        <v>0</v>
      </c>
    </row>
    <row r="23" spans="1:9" ht="3" customHeight="1" x14ac:dyDescent="0.25">
      <c r="A23" s="5"/>
      <c r="B23" s="58"/>
      <c r="C23" s="148"/>
      <c r="D23" s="127"/>
      <c r="E23" s="5"/>
      <c r="F23" s="37"/>
      <c r="G23" s="5"/>
      <c r="H23" s="5"/>
      <c r="I23" s="37"/>
    </row>
    <row r="24" spans="1:9" s="8" customFormat="1" ht="14.25" x14ac:dyDescent="0.25">
      <c r="A24" s="7"/>
      <c r="B24" s="45"/>
      <c r="C24" s="149"/>
      <c r="D24" s="55"/>
      <c r="E24" s="7" t="s">
        <v>99</v>
      </c>
      <c r="F24" s="38">
        <f>SUM(F19:F22)</f>
        <v>350</v>
      </c>
      <c r="G24" s="7"/>
      <c r="H24" s="7"/>
      <c r="I24" s="38">
        <f t="shared" si="1"/>
        <v>350</v>
      </c>
    </row>
    <row r="25" spans="1:9" s="8" customFormat="1" ht="3" customHeight="1" x14ac:dyDescent="0.25">
      <c r="A25" s="7"/>
      <c r="B25" s="45"/>
      <c r="C25" s="150"/>
      <c r="D25" s="136"/>
      <c r="E25" s="54"/>
      <c r="F25" s="38"/>
      <c r="G25" s="7"/>
      <c r="H25" s="7"/>
      <c r="I25" s="38"/>
    </row>
    <row r="26" spans="1:9" ht="14.25" x14ac:dyDescent="0.25">
      <c r="A26" s="5"/>
      <c r="B26" s="46">
        <v>100203</v>
      </c>
      <c r="C26" s="144" t="s">
        <v>213</v>
      </c>
      <c r="D26" s="46"/>
      <c r="E26" s="46"/>
      <c r="F26" s="47">
        <f>F27+F28</f>
        <v>850</v>
      </c>
      <c r="G26" s="9"/>
      <c r="H26" s="9"/>
      <c r="I26" s="47">
        <f t="shared" si="1"/>
        <v>850</v>
      </c>
    </row>
    <row r="27" spans="1:9" x14ac:dyDescent="0.25">
      <c r="A27" s="5"/>
      <c r="B27" s="12">
        <v>3132</v>
      </c>
      <c r="C27" s="145"/>
      <c r="D27" s="12"/>
      <c r="E27" s="5" t="s">
        <v>197</v>
      </c>
      <c r="F27" s="37">
        <v>700</v>
      </c>
      <c r="G27" s="5"/>
      <c r="H27" s="5"/>
      <c r="I27" s="37">
        <f t="shared" si="1"/>
        <v>700</v>
      </c>
    </row>
    <row r="28" spans="1:9" x14ac:dyDescent="0.25">
      <c r="A28" s="5"/>
      <c r="B28" s="12"/>
      <c r="C28" s="145"/>
      <c r="D28" s="57"/>
      <c r="E28" s="5" t="s">
        <v>231</v>
      </c>
      <c r="F28" s="37">
        <v>150</v>
      </c>
      <c r="G28" s="5"/>
      <c r="H28" s="5"/>
      <c r="I28" s="37">
        <f t="shared" si="1"/>
        <v>150</v>
      </c>
    </row>
    <row r="29" spans="1:9" s="8" customFormat="1" ht="14.25" x14ac:dyDescent="0.25">
      <c r="A29" s="7"/>
      <c r="B29" s="45">
        <v>170703</v>
      </c>
      <c r="C29" s="149"/>
      <c r="D29" s="55"/>
      <c r="E29" s="7"/>
      <c r="F29" s="38">
        <f>F30</f>
        <v>1000</v>
      </c>
      <c r="G29" s="7"/>
      <c r="H29" s="7"/>
      <c r="I29" s="38">
        <f t="shared" si="1"/>
        <v>1000</v>
      </c>
    </row>
    <row r="30" spans="1:9" x14ac:dyDescent="0.25">
      <c r="A30" s="5"/>
      <c r="B30" s="12">
        <v>3132</v>
      </c>
      <c r="C30" s="145"/>
      <c r="D30" s="57"/>
      <c r="E30" s="5" t="s">
        <v>232</v>
      </c>
      <c r="F30" s="37">
        <v>1000</v>
      </c>
      <c r="G30" s="5"/>
      <c r="H30" s="5"/>
      <c r="I30" s="37">
        <f t="shared" si="1"/>
        <v>1000</v>
      </c>
    </row>
    <row r="31" spans="1:9" s="48" customFormat="1" ht="14.25" customHeight="1" x14ac:dyDescent="0.25">
      <c r="A31" s="9"/>
      <c r="B31" s="46">
        <v>240604</v>
      </c>
      <c r="C31" s="144" t="s">
        <v>223</v>
      </c>
      <c r="D31" s="46"/>
      <c r="E31" s="46"/>
      <c r="F31" s="47">
        <f>F32</f>
        <v>500</v>
      </c>
      <c r="G31" s="9"/>
      <c r="H31" s="9"/>
      <c r="I31" s="47">
        <f t="shared" si="0"/>
        <v>500</v>
      </c>
    </row>
    <row r="32" spans="1:9" ht="14.25" customHeight="1" x14ac:dyDescent="0.25">
      <c r="A32" s="5"/>
      <c r="B32" s="12">
        <v>3132</v>
      </c>
      <c r="C32" s="145"/>
      <c r="D32" s="12"/>
      <c r="E32" s="5" t="s">
        <v>198</v>
      </c>
      <c r="F32" s="37">
        <v>500</v>
      </c>
      <c r="G32" s="5"/>
      <c r="H32" s="5"/>
      <c r="I32" s="37">
        <f t="shared" si="0"/>
        <v>500</v>
      </c>
    </row>
    <row r="33" spans="1:16" s="8" customFormat="1" ht="14.25" x14ac:dyDescent="0.25">
      <c r="A33" s="7"/>
      <c r="B33" s="45"/>
      <c r="C33" s="149"/>
      <c r="D33" s="45"/>
      <c r="E33" s="7" t="s">
        <v>93</v>
      </c>
      <c r="F33" s="38">
        <f>F31+F26+F29</f>
        <v>2350</v>
      </c>
      <c r="G33" s="7"/>
      <c r="H33" s="7"/>
      <c r="I33" s="38">
        <f t="shared" si="0"/>
        <v>2350</v>
      </c>
    </row>
    <row r="34" spans="1:16" s="48" customFormat="1" ht="13.5" hidden="1" customHeight="1" x14ac:dyDescent="0.25">
      <c r="A34" s="9"/>
      <c r="B34" s="46">
        <v>150101</v>
      </c>
      <c r="C34" s="144"/>
      <c r="D34" s="46"/>
      <c r="E34" s="46"/>
      <c r="F34" s="47">
        <f>SUM(F35:F35)</f>
        <v>0</v>
      </c>
      <c r="G34" s="9"/>
      <c r="H34" s="9"/>
      <c r="I34" s="47">
        <f>F34</f>
        <v>0</v>
      </c>
    </row>
    <row r="35" spans="1:16" ht="12.75" hidden="1" customHeight="1" x14ac:dyDescent="0.25">
      <c r="A35" s="5"/>
      <c r="B35" s="12">
        <v>3142</v>
      </c>
      <c r="C35" s="151"/>
      <c r="D35" s="124"/>
      <c r="E35" s="5" t="s">
        <v>199</v>
      </c>
      <c r="F35" s="37"/>
      <c r="G35" s="5"/>
      <c r="H35" s="5"/>
      <c r="I35" s="37">
        <f>F35</f>
        <v>0</v>
      </c>
    </row>
    <row r="36" spans="1:16" s="8" customFormat="1" ht="14.25" hidden="1" x14ac:dyDescent="0.25">
      <c r="A36" s="7"/>
      <c r="B36" s="7"/>
      <c r="C36" s="63"/>
      <c r="D36" s="7"/>
      <c r="E36" s="7" t="s">
        <v>92</v>
      </c>
      <c r="F36" s="38">
        <f>SUM(F35:F35)</f>
        <v>0</v>
      </c>
      <c r="G36" s="7"/>
      <c r="H36" s="7"/>
      <c r="I36" s="38">
        <f t="shared" ref="I36" si="2">F36</f>
        <v>0</v>
      </c>
    </row>
    <row r="37" spans="1:16" s="8" customFormat="1" ht="3" hidden="1" customHeight="1" x14ac:dyDescent="0.25">
      <c r="A37" s="7"/>
      <c r="B37" s="7"/>
      <c r="C37" s="7"/>
      <c r="D37" s="7"/>
      <c r="E37" s="7"/>
      <c r="F37" s="38"/>
      <c r="G37" s="7"/>
      <c r="H37" s="7"/>
      <c r="I37" s="38"/>
    </row>
    <row r="38" spans="1:16" ht="5.25" customHeight="1" x14ac:dyDescent="0.25">
      <c r="B38" s="61"/>
      <c r="C38" s="61"/>
      <c r="D38" s="61"/>
      <c r="E38" s="61"/>
      <c r="F38" s="62"/>
      <c r="G38" s="61"/>
      <c r="H38" s="61"/>
      <c r="I38" s="62"/>
    </row>
    <row r="39" spans="1:16" x14ac:dyDescent="0.25">
      <c r="A39" s="186" t="s">
        <v>194</v>
      </c>
      <c r="B39" s="186"/>
      <c r="C39" s="186"/>
      <c r="D39" s="186"/>
      <c r="E39" s="186"/>
      <c r="F39" s="186"/>
      <c r="G39" s="186"/>
      <c r="H39" s="186"/>
      <c r="I39" s="186"/>
    </row>
    <row r="40" spans="1:16" s="8" customFormat="1" ht="14.25" customHeight="1" x14ac:dyDescent="0.25">
      <c r="A40" s="186" t="s">
        <v>192</v>
      </c>
      <c r="B40" s="186"/>
      <c r="C40" s="186"/>
      <c r="D40" s="186"/>
      <c r="E40" s="186"/>
      <c r="F40" s="186"/>
      <c r="G40" s="186"/>
      <c r="H40" s="186"/>
      <c r="I40" s="186"/>
      <c r="J40" s="15"/>
      <c r="K40" s="15"/>
      <c r="L40" s="15"/>
      <c r="M40" s="15"/>
      <c r="N40" s="15"/>
      <c r="O40" s="15"/>
      <c r="P40" s="15"/>
    </row>
    <row r="41" spans="1:16" ht="13.5" customHeight="1" x14ac:dyDescent="0.25">
      <c r="A41" s="186" t="s">
        <v>193</v>
      </c>
      <c r="B41" s="186"/>
      <c r="C41" s="186"/>
      <c r="D41" s="186"/>
      <c r="E41" s="186"/>
      <c r="F41" s="186"/>
      <c r="G41" s="186"/>
      <c r="H41" s="186"/>
      <c r="I41" s="186"/>
      <c r="J41" s="15"/>
      <c r="K41" s="15"/>
      <c r="L41" s="15"/>
      <c r="M41" s="15"/>
      <c r="N41" s="15"/>
      <c r="O41" s="15"/>
      <c r="P41" s="15"/>
    </row>
    <row r="42" spans="1:16" ht="5.25" customHeight="1" x14ac:dyDescent="0.25"/>
    <row r="43" spans="1:16" hidden="1" x14ac:dyDescent="0.25"/>
    <row r="44" spans="1:16" ht="13.5" customHeight="1" x14ac:dyDescent="0.25">
      <c r="A44" s="168" t="s">
        <v>163</v>
      </c>
      <c r="B44" s="168"/>
      <c r="C44" s="168"/>
      <c r="D44" s="168"/>
      <c r="E44" s="168"/>
      <c r="F44" s="168"/>
    </row>
  </sheetData>
  <mergeCells count="20">
    <mergeCell ref="F1:H1"/>
    <mergeCell ref="B8:B10"/>
    <mergeCell ref="H7:I7"/>
    <mergeCell ref="B5:I5"/>
    <mergeCell ref="F2:I2"/>
    <mergeCell ref="F3:I3"/>
    <mergeCell ref="G8:G10"/>
    <mergeCell ref="H8:H10"/>
    <mergeCell ref="A44:F44"/>
    <mergeCell ref="A8:A10"/>
    <mergeCell ref="A41:I41"/>
    <mergeCell ref="A40:I40"/>
    <mergeCell ref="A39:I39"/>
    <mergeCell ref="E8:E10"/>
    <mergeCell ref="F8:F10"/>
    <mergeCell ref="C19:C22"/>
    <mergeCell ref="B19:B22"/>
    <mergeCell ref="D8:D10"/>
    <mergeCell ref="C8:C10"/>
    <mergeCell ref="I8:I10"/>
  </mergeCells>
  <pageMargins left="0.70866141732283472" right="0.70866141732283472" top="1.1811023622047245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24" zoomScaleNormal="124" workbookViewId="0">
      <selection activeCell="A9" sqref="A9"/>
    </sheetView>
  </sheetViews>
  <sheetFormatPr defaultRowHeight="11.25" x14ac:dyDescent="0.25"/>
  <cols>
    <col min="1" max="1" width="6.85546875" style="15" customWidth="1"/>
    <col min="2" max="2" width="6.140625" style="15" customWidth="1"/>
    <col min="3" max="3" width="7.140625" style="15" customWidth="1"/>
    <col min="4" max="4" width="10" style="15" customWidth="1"/>
    <col min="5" max="5" width="33.42578125" style="15" customWidth="1"/>
    <col min="6" max="6" width="7" style="15" customWidth="1"/>
    <col min="7" max="7" width="6.5703125" style="15" customWidth="1"/>
    <col min="8" max="8" width="7.140625" style="15" customWidth="1"/>
    <col min="9" max="16384" width="9.140625" style="15"/>
  </cols>
  <sheetData>
    <row r="1" spans="1:8" ht="14.25" customHeight="1" x14ac:dyDescent="0.25">
      <c r="E1" s="78"/>
      <c r="F1" s="158" t="s">
        <v>97</v>
      </c>
      <c r="G1" s="158"/>
      <c r="H1" s="158"/>
    </row>
    <row r="2" spans="1:8" ht="14.25" customHeight="1" x14ac:dyDescent="0.25">
      <c r="E2" s="78"/>
      <c r="F2" s="158" t="s">
        <v>236</v>
      </c>
      <c r="G2" s="158"/>
      <c r="H2" s="158"/>
    </row>
    <row r="3" spans="1:8" ht="14.25" customHeight="1" x14ac:dyDescent="0.25">
      <c r="E3" s="78"/>
      <c r="F3" s="158" t="s">
        <v>237</v>
      </c>
      <c r="G3" s="158"/>
      <c r="H3" s="158"/>
    </row>
    <row r="7" spans="1:8" ht="15" x14ac:dyDescent="0.25">
      <c r="A7" s="173" t="s">
        <v>202</v>
      </c>
      <c r="B7" s="173"/>
      <c r="C7" s="173"/>
      <c r="D7" s="173"/>
      <c r="E7" s="173"/>
      <c r="F7" s="173"/>
      <c r="G7" s="173"/>
      <c r="H7" s="173"/>
    </row>
    <row r="8" spans="1:8" ht="15" x14ac:dyDescent="0.25">
      <c r="A8" s="173" t="s">
        <v>238</v>
      </c>
      <c r="B8" s="173"/>
      <c r="C8" s="173"/>
      <c r="D8" s="173"/>
      <c r="E8" s="173"/>
      <c r="F8" s="173"/>
      <c r="G8" s="173"/>
      <c r="H8" s="173"/>
    </row>
    <row r="9" spans="1:8" ht="6.75" customHeight="1" x14ac:dyDescent="0.25"/>
    <row r="11" spans="1:8" ht="12" thickBot="1" x14ac:dyDescent="0.3">
      <c r="G11" s="206" t="s">
        <v>110</v>
      </c>
      <c r="H11" s="206"/>
    </row>
    <row r="12" spans="1:8" ht="15" customHeight="1" x14ac:dyDescent="0.25">
      <c r="A12" s="197" t="s">
        <v>189</v>
      </c>
      <c r="B12" s="207" t="s">
        <v>188</v>
      </c>
      <c r="C12" s="207" t="s">
        <v>166</v>
      </c>
      <c r="D12" s="207" t="s">
        <v>187</v>
      </c>
      <c r="E12" s="213" t="s">
        <v>201</v>
      </c>
      <c r="F12" s="215" t="s">
        <v>3</v>
      </c>
      <c r="G12" s="217" t="s">
        <v>4</v>
      </c>
      <c r="H12" s="210" t="s">
        <v>200</v>
      </c>
    </row>
    <row r="13" spans="1:8" ht="32.25" customHeight="1" x14ac:dyDescent="0.25">
      <c r="A13" s="197"/>
      <c r="B13" s="208"/>
      <c r="C13" s="208"/>
      <c r="D13" s="208"/>
      <c r="E13" s="196"/>
      <c r="F13" s="197"/>
      <c r="G13" s="218"/>
      <c r="H13" s="211"/>
    </row>
    <row r="14" spans="1:8" ht="97.5" customHeight="1" thickBot="1" x14ac:dyDescent="0.3">
      <c r="A14" s="197"/>
      <c r="B14" s="209"/>
      <c r="C14" s="209"/>
      <c r="D14" s="209"/>
      <c r="E14" s="214"/>
      <c r="F14" s="216"/>
      <c r="G14" s="219"/>
      <c r="H14" s="212"/>
    </row>
    <row r="15" spans="1:8" ht="91.5" customHeight="1" x14ac:dyDescent="0.25">
      <c r="A15" s="74" t="s">
        <v>84</v>
      </c>
      <c r="B15" s="139"/>
      <c r="C15" s="139"/>
      <c r="D15" s="75" t="s">
        <v>85</v>
      </c>
      <c r="E15" s="76"/>
      <c r="F15" s="77">
        <f t="shared" ref="F15:G15" si="0">SUM(F16:F22)</f>
        <v>1408.95</v>
      </c>
      <c r="G15" s="77">
        <f t="shared" si="0"/>
        <v>2700</v>
      </c>
      <c r="H15" s="77">
        <f>SUM(H16:H22)</f>
        <v>4108.95</v>
      </c>
    </row>
    <row r="16" spans="1:8" ht="36.75" customHeight="1" x14ac:dyDescent="0.25">
      <c r="A16" s="41"/>
      <c r="B16" s="140" t="s">
        <v>195</v>
      </c>
      <c r="C16" s="140"/>
      <c r="D16" s="23"/>
      <c r="E16" s="23" t="s">
        <v>203</v>
      </c>
      <c r="F16" s="155">
        <v>120</v>
      </c>
      <c r="G16" s="39"/>
      <c r="H16" s="40">
        <f t="shared" ref="H16:H17" si="1">F16+G16</f>
        <v>120</v>
      </c>
    </row>
    <row r="17" spans="1:8" ht="33.75" x14ac:dyDescent="0.25">
      <c r="A17" s="41"/>
      <c r="B17" s="140" t="s">
        <v>208</v>
      </c>
      <c r="C17" s="140" t="s">
        <v>210</v>
      </c>
      <c r="D17" s="23"/>
      <c r="E17" s="23" t="s">
        <v>204</v>
      </c>
      <c r="F17" s="156">
        <v>32.4</v>
      </c>
      <c r="G17" s="39"/>
      <c r="H17" s="40">
        <f t="shared" si="1"/>
        <v>32.4</v>
      </c>
    </row>
    <row r="18" spans="1:8" ht="24.75" hidden="1" customHeight="1" x14ac:dyDescent="0.25">
      <c r="A18" s="41"/>
      <c r="B18" s="140" t="s">
        <v>207</v>
      </c>
      <c r="C18" s="140" t="s">
        <v>220</v>
      </c>
      <c r="D18" s="23"/>
      <c r="E18" s="23" t="s">
        <v>109</v>
      </c>
      <c r="F18" s="39"/>
      <c r="G18" s="39"/>
      <c r="H18" s="40">
        <f>F18+G18</f>
        <v>0</v>
      </c>
    </row>
    <row r="19" spans="1:8" ht="35.25" customHeight="1" x14ac:dyDescent="0.25">
      <c r="A19" s="42"/>
      <c r="B19" s="143" t="s">
        <v>234</v>
      </c>
      <c r="C19" s="141" t="s">
        <v>226</v>
      </c>
      <c r="D19" s="23"/>
      <c r="E19" s="23" t="s">
        <v>205</v>
      </c>
      <c r="F19" s="39">
        <v>1100</v>
      </c>
      <c r="G19" s="39">
        <v>2200</v>
      </c>
      <c r="H19" s="40">
        <f>F19+G19</f>
        <v>3300</v>
      </c>
    </row>
    <row r="20" spans="1:8" ht="28.5" customHeight="1" x14ac:dyDescent="0.25">
      <c r="A20" s="42"/>
      <c r="B20" s="143">
        <v>240604</v>
      </c>
      <c r="C20" s="141">
        <v>540</v>
      </c>
      <c r="D20" s="23"/>
      <c r="E20" s="23" t="s">
        <v>235</v>
      </c>
      <c r="F20" s="39"/>
      <c r="G20" s="39">
        <v>500</v>
      </c>
      <c r="H20" s="40">
        <f>F20+G20</f>
        <v>500</v>
      </c>
    </row>
    <row r="21" spans="1:8" ht="22.5" x14ac:dyDescent="0.25">
      <c r="A21" s="42"/>
      <c r="B21" s="140" t="s">
        <v>53</v>
      </c>
      <c r="C21" s="141">
        <v>1090</v>
      </c>
      <c r="D21" s="23"/>
      <c r="E21" s="23" t="s">
        <v>206</v>
      </c>
      <c r="F21" s="39">
        <v>156.55000000000001</v>
      </c>
      <c r="G21" s="39"/>
      <c r="H21" s="40">
        <f>F21+G21</f>
        <v>156.55000000000001</v>
      </c>
    </row>
    <row r="22" spans="1:8" ht="82.5" hidden="1" customHeight="1" thickBot="1" x14ac:dyDescent="0.3">
      <c r="A22" s="70">
        <v>250911</v>
      </c>
      <c r="B22" s="142"/>
      <c r="C22" s="142"/>
      <c r="D22" s="71" t="s">
        <v>79</v>
      </c>
      <c r="E22" s="71"/>
      <c r="F22" s="72"/>
      <c r="G22" s="72"/>
      <c r="H22" s="73">
        <f>F22+G22</f>
        <v>0</v>
      </c>
    </row>
    <row r="26" spans="1:8" ht="13.5" x14ac:dyDescent="0.25">
      <c r="A26" s="168" t="s">
        <v>163</v>
      </c>
      <c r="B26" s="168"/>
      <c r="C26" s="168"/>
      <c r="D26" s="168"/>
      <c r="E26" s="168"/>
      <c r="F26" s="168"/>
    </row>
    <row r="27" spans="1:8" ht="13.5" x14ac:dyDescent="0.25">
      <c r="A27" s="174"/>
      <c r="B27" s="174"/>
      <c r="C27" s="174"/>
      <c r="D27" s="174"/>
      <c r="E27" s="174"/>
      <c r="F27" s="174"/>
      <c r="G27" s="174"/>
      <c r="H27" s="174"/>
    </row>
  </sheetData>
  <mergeCells count="16">
    <mergeCell ref="F1:H1"/>
    <mergeCell ref="F2:H2"/>
    <mergeCell ref="F3:H3"/>
    <mergeCell ref="A7:H7"/>
    <mergeCell ref="A8:H8"/>
    <mergeCell ref="A27:H27"/>
    <mergeCell ref="H12:H14"/>
    <mergeCell ref="E12:E14"/>
    <mergeCell ref="F12:F14"/>
    <mergeCell ref="G12:G14"/>
    <mergeCell ref="A26:F26"/>
    <mergeCell ref="G11:H11"/>
    <mergeCell ref="A12:A14"/>
    <mergeCell ref="B12:B14"/>
    <mergeCell ref="C12:C14"/>
    <mergeCell ref="D12:D14"/>
  </mergeCells>
  <pageMargins left="1.1023622047244095" right="0.51181102362204722" top="0.74803149606299213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2015-12-23T16:51:33Z</cp:lastPrinted>
  <dcterms:created xsi:type="dcterms:W3CDTF">2012-01-01T19:26:23Z</dcterms:created>
  <dcterms:modified xsi:type="dcterms:W3CDTF">2017-04-18T07:21:29Z</dcterms:modified>
</cp:coreProperties>
</file>