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1720" windowHeight="11955" activeTab="3"/>
  </bookViews>
  <sheets>
    <sheet name="додаток 1" sheetId="11" r:id="rId1"/>
    <sheet name="додаток 2" sheetId="10" r:id="rId2"/>
    <sheet name="додаток 3" sheetId="2" r:id="rId3"/>
    <sheet name="додаток 4" sheetId="7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11" i="7" l="1"/>
  <c r="F9" i="7"/>
  <c r="J13" i="2"/>
  <c r="J30" i="2"/>
  <c r="F58" i="11"/>
  <c r="D56" i="11"/>
  <c r="C56" i="11" s="1"/>
  <c r="F55" i="11"/>
  <c r="E55" i="11"/>
  <c r="D55" i="11"/>
  <c r="C54" i="11"/>
  <c r="C53" i="11"/>
  <c r="F52" i="11"/>
  <c r="D52" i="11"/>
  <c r="E51" i="11"/>
  <c r="E50" i="11"/>
  <c r="C50" i="11" s="1"/>
  <c r="F49" i="11"/>
  <c r="F48" i="11" s="1"/>
  <c r="D49" i="11"/>
  <c r="D48" i="11" s="1"/>
  <c r="E47" i="11"/>
  <c r="E45" i="11" s="1"/>
  <c r="D47" i="11"/>
  <c r="D46" i="11"/>
  <c r="C46" i="11" s="1"/>
  <c r="F45" i="11"/>
  <c r="D44" i="11"/>
  <c r="C44" i="11" s="1"/>
  <c r="D43" i="11"/>
  <c r="C43" i="11" s="1"/>
  <c r="F42" i="11"/>
  <c r="E42" i="11"/>
  <c r="D41" i="11"/>
  <c r="C41" i="11" s="1"/>
  <c r="D40" i="11"/>
  <c r="C40" i="11" s="1"/>
  <c r="F39" i="11"/>
  <c r="E39" i="11"/>
  <c r="E38" i="11" s="1"/>
  <c r="F38" i="11"/>
  <c r="D36" i="11"/>
  <c r="C36" i="11" s="1"/>
  <c r="D35" i="11"/>
  <c r="D34" i="11"/>
  <c r="C34" i="11" s="1"/>
  <c r="F33" i="11"/>
  <c r="E33" i="11"/>
  <c r="E32" i="11" s="1"/>
  <c r="F32" i="11"/>
  <c r="D31" i="11"/>
  <c r="C31" i="11" s="1"/>
  <c r="D30" i="11"/>
  <c r="C30" i="11" s="1"/>
  <c r="D29" i="11"/>
  <c r="C29" i="11" s="1"/>
  <c r="F28" i="11"/>
  <c r="E28" i="11"/>
  <c r="D27" i="11"/>
  <c r="C27" i="11" s="1"/>
  <c r="F26" i="11"/>
  <c r="E26" i="11"/>
  <c r="D26" i="11"/>
  <c r="D25" i="11"/>
  <c r="C25" i="11" s="1"/>
  <c r="D24" i="11"/>
  <c r="C24" i="11" s="1"/>
  <c r="D23" i="11"/>
  <c r="C23" i="11" s="1"/>
  <c r="D22" i="11"/>
  <c r="C22" i="11" s="1"/>
  <c r="D21" i="11"/>
  <c r="C21" i="11" s="1"/>
  <c r="D20" i="11"/>
  <c r="C20" i="11" s="1"/>
  <c r="D19" i="11"/>
  <c r="C19" i="11" s="1"/>
  <c r="D18" i="11"/>
  <c r="C18" i="11" s="1"/>
  <c r="D17" i="11"/>
  <c r="D16" i="11"/>
  <c r="C16" i="11" s="1"/>
  <c r="F15" i="11"/>
  <c r="F14" i="11" s="1"/>
  <c r="E15" i="11"/>
  <c r="D13" i="11"/>
  <c r="C13" i="11" s="1"/>
  <c r="F12" i="11"/>
  <c r="E12" i="11"/>
  <c r="D11" i="11"/>
  <c r="C11" i="11" s="1"/>
  <c r="F10" i="11"/>
  <c r="E10" i="11"/>
  <c r="F9" i="11" l="1"/>
  <c r="E49" i="11"/>
  <c r="C55" i="11"/>
  <c r="E14" i="11"/>
  <c r="E9" i="11" s="1"/>
  <c r="C26" i="11"/>
  <c r="D28" i="11"/>
  <c r="C28" i="11" s="1"/>
  <c r="D12" i="11"/>
  <c r="D45" i="11"/>
  <c r="C45" i="11" s="1"/>
  <c r="D42" i="11"/>
  <c r="F37" i="11"/>
  <c r="F57" i="11" s="1"/>
  <c r="D15" i="11"/>
  <c r="D14" i="11" s="1"/>
  <c r="D33" i="11"/>
  <c r="C33" i="11" s="1"/>
  <c r="C12" i="11"/>
  <c r="C42" i="11"/>
  <c r="C47" i="11"/>
  <c r="C58" i="11"/>
  <c r="D10" i="11"/>
  <c r="C10" i="11" s="1"/>
  <c r="D39" i="11"/>
  <c r="C15" i="11"/>
  <c r="D32" i="11"/>
  <c r="C32" i="11" s="1"/>
  <c r="C49" i="11"/>
  <c r="C17" i="11"/>
  <c r="C35" i="11"/>
  <c r="C51" i="11"/>
  <c r="E52" i="11"/>
  <c r="C52" i="11" s="1"/>
  <c r="D9" i="11" l="1"/>
  <c r="C14" i="11"/>
  <c r="C39" i="11"/>
  <c r="D38" i="11"/>
  <c r="E48" i="11"/>
  <c r="C38" i="11" l="1"/>
  <c r="D37" i="11"/>
  <c r="C9" i="11"/>
  <c r="C48" i="11"/>
  <c r="E37" i="11"/>
  <c r="D57" i="11" l="1"/>
  <c r="E57" i="11"/>
  <c r="C37" i="11"/>
  <c r="C57" i="11" l="1"/>
  <c r="C34" i="10" l="1"/>
  <c r="C27" i="10"/>
  <c r="C25" i="10"/>
  <c r="E24" i="10"/>
  <c r="C24" i="10" s="1"/>
  <c r="I17" i="7"/>
  <c r="E33" i="10"/>
  <c r="C35" i="10"/>
  <c r="E26" i="10"/>
  <c r="E23" i="10" s="1"/>
  <c r="D26" i="10"/>
  <c r="F28" i="10"/>
  <c r="F27" i="10"/>
  <c r="F26" i="10" s="1"/>
  <c r="F23" i="10" s="1"/>
  <c r="F15" i="10" s="1"/>
  <c r="C28" i="10"/>
  <c r="F12" i="7"/>
  <c r="J12" i="2"/>
  <c r="K12" i="2"/>
  <c r="L12" i="2"/>
  <c r="M12" i="2"/>
  <c r="N12" i="2"/>
  <c r="O12" i="2"/>
  <c r="F13" i="2"/>
  <c r="E13" i="2" s="1"/>
  <c r="G13" i="2"/>
  <c r="G12" i="2" s="1"/>
  <c r="H13" i="2"/>
  <c r="H12" i="2" s="1"/>
  <c r="L15" i="2"/>
  <c r="M15" i="2"/>
  <c r="N15" i="2"/>
  <c r="O15" i="2"/>
  <c r="J16" i="2"/>
  <c r="J15" i="2" s="1"/>
  <c r="G18" i="2"/>
  <c r="H18" i="2"/>
  <c r="J18" i="2"/>
  <c r="K18" i="2"/>
  <c r="L18" i="2"/>
  <c r="M18" i="2"/>
  <c r="N18" i="2"/>
  <c r="O18" i="2"/>
  <c r="F19" i="2"/>
  <c r="E19" i="2" s="1"/>
  <c r="P19" i="2" s="1"/>
  <c r="F20" i="2"/>
  <c r="E20" i="2" s="1"/>
  <c r="P20" i="2" s="1"/>
  <c r="F21" i="2"/>
  <c r="E21" i="2" s="1"/>
  <c r="P21" i="2" s="1"/>
  <c r="M23" i="2"/>
  <c r="P24" i="2"/>
  <c r="E26" i="2"/>
  <c r="G26" i="2"/>
  <c r="G23" i="2" s="1"/>
  <c r="H26" i="2"/>
  <c r="H23" i="2" s="1"/>
  <c r="K23" i="2"/>
  <c r="L26" i="2"/>
  <c r="L23" i="2" s="1"/>
  <c r="O23" i="2"/>
  <c r="F27" i="2"/>
  <c r="E27" i="2" s="1"/>
  <c r="P27" i="2" s="1"/>
  <c r="J29" i="2"/>
  <c r="K29" i="2"/>
  <c r="L29" i="2"/>
  <c r="M29" i="2"/>
  <c r="N29" i="2"/>
  <c r="O29" i="2"/>
  <c r="H30" i="2"/>
  <c r="H29" i="2" s="1"/>
  <c r="G32" i="2"/>
  <c r="H32" i="2"/>
  <c r="J32" i="2"/>
  <c r="K32" i="2"/>
  <c r="L32" i="2"/>
  <c r="M32" i="2"/>
  <c r="N32" i="2"/>
  <c r="O32" i="2"/>
  <c r="F33" i="2"/>
  <c r="F32" i="2" s="1"/>
  <c r="E35" i="2"/>
  <c r="G35" i="2"/>
  <c r="H35" i="2"/>
  <c r="K35" i="2"/>
  <c r="L35" i="2"/>
  <c r="M35" i="2"/>
  <c r="N36" i="2"/>
  <c r="G38" i="2"/>
  <c r="H38" i="2"/>
  <c r="J38" i="2"/>
  <c r="K38" i="2"/>
  <c r="L38" i="2"/>
  <c r="M38" i="2"/>
  <c r="N38" i="2"/>
  <c r="O38" i="2"/>
  <c r="F38" i="2"/>
  <c r="G41" i="2"/>
  <c r="H41" i="2"/>
  <c r="J41" i="2"/>
  <c r="K41" i="2"/>
  <c r="L41" i="2"/>
  <c r="M41" i="2"/>
  <c r="N41" i="2"/>
  <c r="O41" i="2"/>
  <c r="P42" i="2"/>
  <c r="F43" i="2"/>
  <c r="F41" i="2" s="1"/>
  <c r="G45" i="2"/>
  <c r="H45" i="2"/>
  <c r="K45" i="2"/>
  <c r="L45" i="2"/>
  <c r="M45" i="2"/>
  <c r="P46" i="2"/>
  <c r="G49" i="2"/>
  <c r="H49" i="2"/>
  <c r="I49" i="2"/>
  <c r="K49" i="2"/>
  <c r="L49" i="2"/>
  <c r="M49" i="2"/>
  <c r="F50" i="2"/>
  <c r="F51" i="2"/>
  <c r="E51" i="2" s="1"/>
  <c r="O49" i="2"/>
  <c r="E56" i="2"/>
  <c r="G56" i="2"/>
  <c r="H56" i="2"/>
  <c r="J56" i="2"/>
  <c r="K56" i="2"/>
  <c r="L56" i="2"/>
  <c r="M56" i="2"/>
  <c r="N56" i="2"/>
  <c r="O56" i="2"/>
  <c r="P56" i="2"/>
  <c r="F30" i="10"/>
  <c r="E30" i="10"/>
  <c r="D30" i="10"/>
  <c r="C30" i="10"/>
  <c r="F16" i="10"/>
  <c r="E16" i="10"/>
  <c r="D16" i="10"/>
  <c r="C16" i="10"/>
  <c r="E29" i="10" l="1"/>
  <c r="E15" i="10"/>
  <c r="C33" i="10"/>
  <c r="C29" i="10" s="1"/>
  <c r="C26" i="10"/>
  <c r="D33" i="10"/>
  <c r="D29" i="10" s="1"/>
  <c r="D23" i="10"/>
  <c r="C23" i="10" s="1"/>
  <c r="F35" i="10"/>
  <c r="F33" i="10" s="1"/>
  <c r="F29" i="10" s="1"/>
  <c r="F49" i="2"/>
  <c r="E43" i="2"/>
  <c r="P43" i="2" s="1"/>
  <c r="P41" i="2" s="1"/>
  <c r="E33" i="2"/>
  <c r="P33" i="2" s="1"/>
  <c r="P32" i="2" s="1"/>
  <c r="N26" i="2"/>
  <c r="N23" i="2" s="1"/>
  <c r="E39" i="2"/>
  <c r="P39" i="2" s="1"/>
  <c r="P38" i="2" s="1"/>
  <c r="F23" i="2"/>
  <c r="L54" i="2"/>
  <c r="L58" i="2" s="1"/>
  <c r="M54" i="2"/>
  <c r="M58" i="2" s="1"/>
  <c r="E50" i="2"/>
  <c r="P50" i="2" s="1"/>
  <c r="E25" i="2"/>
  <c r="P25" i="2" s="1"/>
  <c r="F18" i="2"/>
  <c r="P13" i="2"/>
  <c r="P12" i="2" s="1"/>
  <c r="E12" i="2"/>
  <c r="N35" i="2"/>
  <c r="J36" i="2"/>
  <c r="E45" i="2"/>
  <c r="F45" i="2"/>
  <c r="O35" i="2"/>
  <c r="J26" i="2"/>
  <c r="J23" i="2" s="1"/>
  <c r="K15" i="2"/>
  <c r="K54" i="2" s="1"/>
  <c r="K58" i="2" s="1"/>
  <c r="F12" i="2"/>
  <c r="E18" i="2"/>
  <c r="P18" i="2" s="1"/>
  <c r="N51" i="2"/>
  <c r="E32" i="2" l="1"/>
  <c r="D15" i="10"/>
  <c r="C15" i="10"/>
  <c r="E38" i="2"/>
  <c r="E41" i="2"/>
  <c r="E23" i="2"/>
  <c r="E49" i="2"/>
  <c r="N49" i="2"/>
  <c r="J51" i="2"/>
  <c r="J35" i="2"/>
  <c r="P36" i="2"/>
  <c r="P35" i="2" s="1"/>
  <c r="P26" i="2"/>
  <c r="P23" i="2" s="1"/>
  <c r="J49" i="2" l="1"/>
  <c r="P51" i="2"/>
  <c r="P49" i="2" s="1"/>
  <c r="I13" i="7" l="1"/>
  <c r="I12" i="7"/>
  <c r="F21" i="7"/>
  <c r="I21" i="7" s="1"/>
  <c r="F20" i="7"/>
  <c r="F15" i="7" s="1"/>
  <c r="I15" i="7" s="1"/>
  <c r="I18" i="7"/>
  <c r="I19" i="7"/>
  <c r="I22" i="7"/>
  <c r="I23" i="7"/>
  <c r="I16" i="7"/>
  <c r="I20" i="7" l="1"/>
  <c r="F14" i="7"/>
  <c r="F27" i="7" l="1"/>
  <c r="I27" i="7" s="1"/>
  <c r="F24" i="7"/>
  <c r="F26" i="7" s="1"/>
  <c r="I10" i="7"/>
  <c r="I9" i="7" l="1"/>
  <c r="I14" i="7"/>
  <c r="F29" i="7" l="1"/>
  <c r="I24" i="7"/>
  <c r="I25" i="7"/>
  <c r="I26" i="7"/>
  <c r="I28" i="7"/>
  <c r="F8" i="7" l="1"/>
  <c r="I8" i="7" s="1"/>
  <c r="I29" i="7"/>
  <c r="O47" i="2" l="1"/>
  <c r="O45" i="2" l="1"/>
  <c r="O54" i="2" s="1"/>
  <c r="O58" i="2" s="1"/>
  <c r="N47" i="2"/>
  <c r="J47" i="2" l="1"/>
  <c r="N45" i="2"/>
  <c r="N54" i="2" s="1"/>
  <c r="N58" i="2" s="1"/>
  <c r="P47" i="2" l="1"/>
  <c r="P45" i="2" s="1"/>
  <c r="J45" i="2"/>
  <c r="J54" i="2" s="1"/>
  <c r="J58" i="2" s="1"/>
  <c r="G16" i="2" l="1"/>
  <c r="G15" i="2" s="1"/>
  <c r="G30" i="2"/>
  <c r="G29" i="2" s="1"/>
  <c r="H16" i="2"/>
  <c r="H15" i="2" s="1"/>
  <c r="H54" i="2" s="1"/>
  <c r="H58" i="2" s="1"/>
  <c r="G54" i="2" l="1"/>
  <c r="G58" i="2" s="1"/>
  <c r="F16" i="2" l="1"/>
  <c r="F30" i="2"/>
  <c r="E16" i="2" l="1"/>
  <c r="F15" i="2"/>
  <c r="F29" i="2"/>
  <c r="E30" i="2"/>
  <c r="P16" i="2" l="1"/>
  <c r="P15" i="2" s="1"/>
  <c r="E15" i="2"/>
  <c r="F54" i="2"/>
  <c r="P30" i="2"/>
  <c r="P29" i="2" s="1"/>
  <c r="E29" i="2"/>
  <c r="E54" i="2" l="1"/>
  <c r="E58" i="2" s="1"/>
  <c r="P54" i="2"/>
  <c r="P58" i="2" s="1"/>
</calcChain>
</file>

<file path=xl/sharedStrings.xml><?xml version="1.0" encoding="utf-8"?>
<sst xmlns="http://schemas.openxmlformats.org/spreadsheetml/2006/main" count="246" uniqueCount="212">
  <si>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</si>
  <si>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</si>
  <si>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</si>
  <si>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</si>
  <si>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</si>
  <si>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</si>
  <si>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</si>
  <si>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</si>
  <si>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</si>
  <si>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</si>
  <si>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</si>
  <si>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</si>
  <si>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</si>
  <si>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</si>
  <si>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</si>
  <si>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</si>
  <si>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</si>
  <si>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</si>
  <si>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</si>
  <si>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</si>
  <si>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</si>
  <si>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</si>
  <si>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</si>
  <si>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</si>
  <si>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</si>
  <si>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</si>
  <si>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</si>
  <si>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</si>
  <si>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</si>
  <si>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</si>
  <si>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</si>
  <si>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</si>
  <si>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</si>
  <si>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</si>
  <si>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</si>
  <si>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</si>
  <si>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</si>
  <si>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</si>
  <si>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</si>
  <si>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</si>
  <si>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</si>
  <si>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</si>
  <si>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</si>
  <si>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</si>
  <si>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</si>
  <si>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</si>
  <si>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</si>
  <si>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</si>
  <si>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</si>
  <si>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</si>
  <si>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</si>
  <si>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</si>
  <si>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</si>
  <si>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</si>
  <si>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</si>
  <si>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</si>
  <si>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</si>
  <si>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</si>
  <si>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</si>
  <si>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</si>
  <si>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</si>
  <si>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</si>
  <si>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</si>
  <si>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</si>
  <si>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</si>
  <si>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</si>
  <si>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</si>
  <si>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</si>
  <si>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</si>
  <si>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</si>
  <si>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</si>
  <si>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</si>
  <si>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</si>
  <si>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</si>
  <si>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</si>
  <si>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</si>
  <si>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</si>
  <si>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</si>
  <si>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</si>
  <si>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</si>
  <si>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</si>
  <si>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</si>
  <si>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</si>
  <si>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</si>
  <si>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</si>
  <si>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Додаток № 4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</si>
  <si>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</si>
  <si>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</si>
  <si>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</si>
  <si>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</si>
  <si>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</si>
  <si>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</si>
  <si>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</si>
  <si>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</si>
  <si>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</si>
  <si>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</si>
  <si>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</si>
  <si>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</si>
  <si>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</si>
  <si>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t>100102</t>
  </si>
  <si>
    <t>Капітальний ремонт житлового фонду місцевих органів влади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</si>
  <si>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</si>
  <si>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</si>
  <si>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</si>
  <si>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бюджету Сватівської міської ради на 2015 рік</t>
  </si>
  <si>
    <t>(тис.грн.)/грн.</t>
  </si>
  <si>
    <t>в т.ч. бюджет розвитку</t>
  </si>
  <si>
    <t>Податок на прибуток підприємств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</si>
  <si>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</si>
  <si>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</si>
  <si>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</si>
  <si>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</si>
  <si>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</si>
  <si>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</si>
  <si>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</si>
  <si>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</si>
  <si>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</si>
  <si>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</si>
  <si>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</si>
  <si>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</si>
  <si>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</si>
  <si>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</si>
  <si>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</si>
  <si>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</si>
  <si>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</si>
  <si>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</si>
  <si>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</si>
  <si>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</si>
  <si>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</si>
  <si>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</si>
  <si>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</si>
  <si>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</si>
  <si>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</si>
  <si>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</si>
  <si>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</si>
  <si>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</si>
  <si>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</si>
  <si>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</si>
  <si>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</si>
  <si>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</si>
  <si>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</si>
  <si>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</si>
  <si>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</si>
  <si>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</si>
  <si>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</si>
  <si>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</si>
  <si>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</si>
  <si>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</si>
  <si>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Керівник секретаріату (секретар) ________________________ О.І.Євтушенко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</si>
  <si>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</si>
  <si>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</si>
  <si>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</si>
  <si>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</si>
  <si>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видатків бюджету Сватівської міської ради на 2015 рік</t>
  </si>
  <si>
    <t>0111</t>
  </si>
  <si>
    <t>О.І.Євтушенко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</si>
  <si>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</si>
  <si>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</si>
  <si>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</si>
  <si>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</si>
  <si>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</si>
  <si>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2015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</si>
  <si>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</si>
  <si>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</si>
  <si>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</si>
  <si>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</si>
  <si>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</si>
  <si>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</si>
  <si>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</si>
  <si>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</si>
  <si>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</si>
  <si>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</si>
  <si>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</si>
  <si>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</si>
  <si>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250404</t>
  </si>
  <si>
    <t>Будівництво пішохідних переходів ч/з р.Красна (вул.Набережна-Водокачки, Пушкіна, Красноріченська</t>
  </si>
  <si>
    <t>Капітальний ремонт пл.50-річчя Перемоги</t>
  </si>
  <si>
    <t>Капітальний ремонт полігону ТПВ</t>
  </si>
  <si>
    <t>Реконструкція трибун на стадіоні "Нива"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</si>
  <si>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</si>
  <si>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</si>
  <si>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</si>
  <si>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</si>
  <si>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</si>
  <si>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</si>
  <si>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</si>
  <si>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</si>
  <si>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</si>
  <si>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</si>
  <si>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</si>
  <si>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</si>
  <si>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0450</t>
  </si>
  <si>
    <t>0540</t>
  </si>
  <si>
    <t>0500</t>
  </si>
  <si>
    <t>0180</t>
  </si>
  <si>
    <t>Будівництво майданчиків для сміття</t>
  </si>
  <si>
    <t>Внутрішнє фінансування</t>
  </si>
  <si>
    <t>Фінансування за рахунок зміни залишків коштів бюджетів</t>
  </si>
  <si>
    <t>Будівництво спортивного майданчика</t>
  </si>
  <si>
    <t>до рішення 32 сесії (6 скликання) "Про внесення змін до бюджету Сватівської міської ради на 2015 рік"</t>
  </si>
  <si>
    <t>від 14.04.2015р.</t>
  </si>
  <si>
    <t>до рішення 32 сесії (6 скликання) "Про внесення змін до бюджету Сватівської міської ради на 2015р" від 14.04.2015р</t>
  </si>
  <si>
    <t>Фінансування за рахунок залишків коштів на рахунках бюджетних установ</t>
  </si>
  <si>
    <t>до рішення 32 сесії (6 скликання) "Про внесення змін до бюджету Сватівської міської ради на 2015 рік" від 14.04.2015р.</t>
  </si>
  <si>
    <t>Придбання дитячого майданчика</t>
  </si>
  <si>
    <t>Капітальний ремонт ліній зовнішнього освітлення</t>
  </si>
  <si>
    <t>Придбання проекційного екрану</t>
  </si>
  <si>
    <t>1040</t>
  </si>
  <si>
    <t>0456</t>
  </si>
  <si>
    <t>0490</t>
  </si>
  <si>
    <t>0421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</si>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</sst>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9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44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19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justify" wrapText="1"/>
    </xf>
    <xf numFmtId="0" fontId="19" fillId="0" borderId="2" xfId="2" applyFont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right" vertical="top" wrapText="1"/>
    </xf>
    <xf numFmtId="0" fontId="27" fillId="2" borderId="2" xfId="0" applyFont="1" applyFill="1" applyBorder="1" applyAlignment="1">
      <alignment horizontal="right" vertical="top" wrapText="1"/>
    </xf>
    <xf numFmtId="0" fontId="19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4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9" fillId="0" borderId="2" xfId="6" applyFont="1" applyBorder="1" applyAlignment="1">
      <alignment horizontal="left" vertical="center" wrapText="1"/>
    </xf>
    <xf numFmtId="0" fontId="27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0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4" fontId="31" fillId="0" borderId="2" xfId="0" applyNumberFormat="1" applyFont="1" applyBorder="1" applyAlignment="1">
      <alignment vertical="center" wrapText="1"/>
    </xf>
    <xf numFmtId="0" fontId="0" fillId="0" borderId="0" xfId="0" applyFont="1"/>
    <xf numFmtId="164" fontId="2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3" fillId="0" borderId="2" xfId="0" applyNumberFormat="1" applyFont="1" applyFill="1" applyBorder="1" applyAlignment="1" applyProtection="1">
      <alignment vertical="center"/>
    </xf>
    <xf numFmtId="0" fontId="34" fillId="0" borderId="2" xfId="0" applyNumberFormat="1" applyFont="1" applyFill="1" applyBorder="1" applyAlignment="1" applyProtection="1">
      <alignment vertical="center"/>
    </xf>
    <xf numFmtId="0" fontId="33" fillId="0" borderId="2" xfId="0" applyNumberFormat="1" applyFont="1" applyFill="1" applyBorder="1" applyAlignment="1" applyProtection="1">
      <alignment horizontal="left" vertical="top"/>
    </xf>
    <xf numFmtId="0" fontId="33" fillId="0" borderId="2" xfId="0" applyNumberFormat="1" applyFont="1" applyFill="1" applyBorder="1" applyAlignment="1" applyProtection="1">
      <alignment vertical="top" wrapText="1"/>
    </xf>
    <xf numFmtId="0" fontId="35" fillId="0" borderId="2" xfId="0" applyNumberFormat="1" applyFont="1" applyFill="1" applyBorder="1" applyAlignment="1" applyProtection="1">
      <alignment horizontal="left" vertical="top"/>
    </xf>
    <xf numFmtId="0" fontId="35" fillId="0" borderId="2" xfId="0" applyNumberFormat="1" applyFont="1" applyFill="1" applyBorder="1" applyAlignment="1" applyProtection="1">
      <alignment vertical="top" wrapText="1"/>
    </xf>
    <xf numFmtId="0" fontId="36" fillId="0" borderId="2" xfId="0" applyNumberFormat="1" applyFont="1" applyFill="1" applyBorder="1" applyAlignment="1" applyProtection="1">
      <alignment horizontal="left" vertical="top"/>
    </xf>
    <xf numFmtId="0" fontId="36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37" fillId="0" borderId="2" xfId="8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6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right" vertical="center" wrapText="1"/>
    </xf>
    <xf numFmtId="49" fontId="21" fillId="0" borderId="2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textRotation="90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9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>
        <row r="20">
          <cell r="C20">
            <v>58100</v>
          </cell>
        </row>
        <row r="32">
          <cell r="C32">
            <v>800000</v>
          </cell>
        </row>
        <row r="35">
          <cell r="C35">
            <v>5000</v>
          </cell>
        </row>
        <row r="36">
          <cell r="C36">
            <v>1500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690000</v>
          </cell>
        </row>
        <row r="40">
          <cell r="C40">
            <v>2430000</v>
          </cell>
        </row>
        <row r="41">
          <cell r="C41">
            <v>267870</v>
          </cell>
        </row>
        <row r="42">
          <cell r="C42">
            <v>749400</v>
          </cell>
        </row>
        <row r="43">
          <cell r="C43">
            <v>225000</v>
          </cell>
        </row>
        <row r="44">
          <cell r="C44">
            <v>0</v>
          </cell>
        </row>
        <row r="46">
          <cell r="C46">
            <v>1000</v>
          </cell>
        </row>
        <row r="48">
          <cell r="C48">
            <v>183200</v>
          </cell>
        </row>
        <row r="49">
          <cell r="C49">
            <v>1382400</v>
          </cell>
        </row>
        <row r="50">
          <cell r="C50">
            <v>293600</v>
          </cell>
        </row>
        <row r="53">
          <cell r="C53">
            <v>9000</v>
          </cell>
        </row>
        <row r="54">
          <cell r="C54">
            <v>3600</v>
          </cell>
        </row>
        <row r="55">
          <cell r="C55">
            <v>4400</v>
          </cell>
        </row>
        <row r="59">
          <cell r="C59">
            <v>29600</v>
          </cell>
        </row>
        <row r="60">
          <cell r="C60">
            <v>6000</v>
          </cell>
        </row>
        <row r="62">
          <cell r="C62">
            <v>120000</v>
          </cell>
        </row>
        <row r="63">
          <cell r="C63">
            <v>10000</v>
          </cell>
        </row>
        <row r="65">
          <cell r="C65">
            <v>25200</v>
          </cell>
        </row>
        <row r="66">
          <cell r="C66">
            <v>0</v>
          </cell>
          <cell r="D66">
            <v>0</v>
          </cell>
        </row>
        <row r="69">
          <cell r="D69">
            <v>842480</v>
          </cell>
        </row>
        <row r="70">
          <cell r="D70">
            <v>71100</v>
          </cell>
        </row>
        <row r="75">
          <cell r="C75">
            <v>5572200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  <row r="20">
          <cell r="O20">
            <v>1582630</v>
          </cell>
        </row>
        <row r="21">
          <cell r="O21">
            <v>574500</v>
          </cell>
        </row>
        <row r="26">
          <cell r="O26">
            <v>193110</v>
          </cell>
        </row>
        <row r="34">
          <cell r="O34">
            <v>4922200</v>
          </cell>
        </row>
        <row r="36">
          <cell r="O36">
            <v>2377200</v>
          </cell>
        </row>
        <row r="37">
          <cell r="O37">
            <v>862920</v>
          </cell>
        </row>
        <row r="43">
          <cell r="O43">
            <v>1304930</v>
          </cell>
        </row>
        <row r="54">
          <cell r="O54">
            <v>24000</v>
          </cell>
        </row>
        <row r="56">
          <cell r="O56">
            <v>20000</v>
          </cell>
        </row>
        <row r="64">
          <cell r="O64">
            <v>148000</v>
          </cell>
        </row>
        <row r="68">
          <cell r="O68">
            <v>1000000</v>
          </cell>
        </row>
        <row r="72">
          <cell r="O72">
            <v>13190</v>
          </cell>
        </row>
        <row r="73">
          <cell r="O73">
            <v>4790</v>
          </cell>
        </row>
        <row r="77">
          <cell r="O77">
            <v>272280</v>
          </cell>
        </row>
        <row r="83">
          <cell r="O83">
            <v>877900</v>
          </cell>
        </row>
        <row r="85">
          <cell r="O85">
            <v>380240</v>
          </cell>
        </row>
        <row r="86">
          <cell r="O86">
            <v>125780</v>
          </cell>
        </row>
        <row r="90">
          <cell r="O90">
            <v>348720</v>
          </cell>
        </row>
        <row r="101">
          <cell r="O101">
            <v>245000</v>
          </cell>
        </row>
        <row r="107">
          <cell r="O107">
            <v>90000</v>
          </cell>
        </row>
        <row r="112">
          <cell r="O112">
            <v>139100</v>
          </cell>
        </row>
        <row r="118">
          <cell r="O118">
            <v>35500</v>
          </cell>
        </row>
      </sheetData>
      <sheetData sheetId="7">
        <row r="17">
          <cell r="O17">
            <v>913580</v>
          </cell>
        </row>
        <row r="28">
          <cell r="O28">
            <v>13190</v>
          </cell>
        </row>
        <row r="29">
          <cell r="O29">
            <v>4790</v>
          </cell>
        </row>
        <row r="58">
          <cell r="O58">
            <v>500000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60" workbookViewId="0">
      <selection activeCell="E57" sqref="E57:E58"/>
    </sheetView>
  </sheetViews>
  <sheetFormatPr defaultRowHeight="15" x14ac:dyDescent="0.25"/>
  <cols>
    <col min="1" max="1" width="8.42578125" style="1" customWidth="1"/>
    <col min="2" max="2" width="41.42578125" style="1" customWidth="1"/>
    <col min="3" max="3" width="9.28515625" style="1" customWidth="1"/>
    <col min="4" max="4" width="9.5703125" style="1" customWidth="1"/>
    <col min="5" max="5" width="8.42578125" style="1" customWidth="1"/>
    <col min="6" max="6" width="8.7109375" style="1" customWidth="1"/>
  </cols>
  <sheetData>
    <row r="1" spans="1:6" x14ac:dyDescent="0.25">
      <c r="A1" s="15"/>
      <c r="B1" s="15"/>
      <c r="C1" s="107" t="s">
        <v>0</v>
      </c>
      <c r="D1" s="107"/>
      <c r="E1" s="107"/>
      <c r="F1" s="107"/>
    </row>
    <row r="2" spans="1:6" ht="42" customHeight="1" x14ac:dyDescent="0.25">
      <c r="A2" s="15"/>
      <c r="B2" s="15"/>
      <c r="C2" s="107" t="s">
        <v>203</v>
      </c>
      <c r="D2" s="107"/>
      <c r="E2" s="107"/>
      <c r="F2" s="107"/>
    </row>
    <row r="3" spans="1:6" x14ac:dyDescent="0.25">
      <c r="A3" s="113" t="s">
        <v>30</v>
      </c>
      <c r="B3" s="113"/>
      <c r="C3" s="113"/>
      <c r="D3" s="113"/>
      <c r="E3" s="113"/>
      <c r="F3" s="113"/>
    </row>
    <row r="4" spans="1:6" x14ac:dyDescent="0.25">
      <c r="A4" s="113" t="s">
        <v>104</v>
      </c>
      <c r="B4" s="113"/>
      <c r="C4" s="113"/>
      <c r="D4" s="113"/>
      <c r="E4" s="113"/>
      <c r="F4" s="113"/>
    </row>
    <row r="5" spans="1:6" x14ac:dyDescent="0.25">
      <c r="E5" s="114" t="s">
        <v>105</v>
      </c>
      <c r="F5" s="114"/>
    </row>
    <row r="6" spans="1:6" x14ac:dyDescent="0.25">
      <c r="A6" s="108" t="s">
        <v>1</v>
      </c>
      <c r="B6" s="108" t="s">
        <v>2</v>
      </c>
      <c r="C6" s="108" t="s">
        <v>33</v>
      </c>
      <c r="D6" s="108" t="s">
        <v>3</v>
      </c>
      <c r="E6" s="110" t="s">
        <v>4</v>
      </c>
      <c r="F6" s="111"/>
    </row>
    <row r="7" spans="1:6" ht="38.25" x14ac:dyDescent="0.25">
      <c r="A7" s="109"/>
      <c r="B7" s="109"/>
      <c r="C7" s="109"/>
      <c r="D7" s="109"/>
      <c r="E7" s="46" t="s">
        <v>33</v>
      </c>
      <c r="F7" s="46" t="s">
        <v>106</v>
      </c>
    </row>
    <row r="8" spans="1:6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</row>
    <row r="9" spans="1:6" x14ac:dyDescent="0.25">
      <c r="A9" s="3">
        <v>10000000</v>
      </c>
      <c r="B9" s="47" t="s">
        <v>5</v>
      </c>
      <c r="C9" s="16">
        <f t="shared" ref="C9:C10" si="0">SUM(D9:E9)</f>
        <v>7104.07</v>
      </c>
      <c r="D9" s="16">
        <f>D10+D12+D14+D32</f>
        <v>7104.07</v>
      </c>
      <c r="E9" s="16">
        <f t="shared" ref="E9:F9" si="1">E10+E12+E14+E32</f>
        <v>0</v>
      </c>
      <c r="F9" s="16">
        <f t="shared" si="1"/>
        <v>0</v>
      </c>
    </row>
    <row r="10" spans="1:6" ht="15.75" x14ac:dyDescent="0.3">
      <c r="A10" s="48">
        <v>11020000</v>
      </c>
      <c r="B10" s="49" t="s">
        <v>107</v>
      </c>
      <c r="C10" s="18">
        <f t="shared" si="0"/>
        <v>58.1</v>
      </c>
      <c r="D10" s="67">
        <f>D11</f>
        <v>58.1</v>
      </c>
      <c r="E10" s="67">
        <f t="shared" ref="E10:F10" si="2">E11</f>
        <v>0</v>
      </c>
      <c r="F10" s="67">
        <f t="shared" si="2"/>
        <v>0</v>
      </c>
    </row>
    <row r="11" spans="1:6" ht="25.5" x14ac:dyDescent="0.25">
      <c r="A11" s="50">
        <v>11020200</v>
      </c>
      <c r="B11" s="50" t="s">
        <v>6</v>
      </c>
      <c r="C11" s="18">
        <f>SUM(D11:E11)</f>
        <v>58.1</v>
      </c>
      <c r="D11" s="18">
        <f>'[1]Доходи рік'!$C$20/1000</f>
        <v>58.1</v>
      </c>
      <c r="E11" s="18"/>
      <c r="F11" s="18"/>
    </row>
    <row r="12" spans="1:6" x14ac:dyDescent="0.25">
      <c r="A12" s="54">
        <v>14000000</v>
      </c>
      <c r="B12" s="51" t="s">
        <v>108</v>
      </c>
      <c r="C12" s="16">
        <f t="shared" ref="C12:C57" si="3">SUM(D12:E12)</f>
        <v>800</v>
      </c>
      <c r="D12" s="16">
        <f>D13</f>
        <v>800</v>
      </c>
      <c r="E12" s="16">
        <f t="shared" ref="E12:F12" si="4">E13</f>
        <v>0</v>
      </c>
      <c r="F12" s="16">
        <f t="shared" si="4"/>
        <v>0</v>
      </c>
    </row>
    <row r="13" spans="1:6" ht="25.5" x14ac:dyDescent="0.25">
      <c r="A13" s="55">
        <v>14040000</v>
      </c>
      <c r="B13" s="53" t="s">
        <v>109</v>
      </c>
      <c r="C13" s="18">
        <f t="shared" si="3"/>
        <v>800</v>
      </c>
      <c r="D13" s="18">
        <f>'[1]Доходи рік'!$C$32/1000</f>
        <v>800</v>
      </c>
      <c r="E13" s="18"/>
      <c r="F13" s="18"/>
    </row>
    <row r="14" spans="1:6" x14ac:dyDescent="0.25">
      <c r="A14" s="25">
        <v>18000000</v>
      </c>
      <c r="B14" s="51" t="s">
        <v>110</v>
      </c>
      <c r="C14" s="16">
        <f t="shared" si="3"/>
        <v>6228.9699999999993</v>
      </c>
      <c r="D14" s="16">
        <f>D15+D26+D28</f>
        <v>6228.9699999999993</v>
      </c>
      <c r="E14" s="16">
        <f t="shared" ref="E14:F14" si="5">E15+E26+E28</f>
        <v>0</v>
      </c>
      <c r="F14" s="16">
        <f t="shared" si="5"/>
        <v>0</v>
      </c>
    </row>
    <row r="15" spans="1:6" x14ac:dyDescent="0.25">
      <c r="A15" s="12">
        <v>18010000</v>
      </c>
      <c r="B15" s="53" t="s">
        <v>111</v>
      </c>
      <c r="C15" s="18">
        <f t="shared" si="3"/>
        <v>4368.7699999999995</v>
      </c>
      <c r="D15" s="18">
        <f>SUM(D16:D25)</f>
        <v>4368.7699999999995</v>
      </c>
      <c r="E15" s="18">
        <f t="shared" ref="E15:F15" si="6">SUM(E16:E25)</f>
        <v>0</v>
      </c>
      <c r="F15" s="18">
        <f t="shared" si="6"/>
        <v>0</v>
      </c>
    </row>
    <row r="16" spans="1:6" ht="38.25" x14ac:dyDescent="0.25">
      <c r="A16" s="12">
        <v>18010100</v>
      </c>
      <c r="B16" s="53" t="s">
        <v>112</v>
      </c>
      <c r="C16" s="18">
        <f t="shared" si="3"/>
        <v>5</v>
      </c>
      <c r="D16" s="18">
        <f>'[1]Доходи рік'!$C35/1000</f>
        <v>5</v>
      </c>
      <c r="E16" s="18"/>
      <c r="F16" s="18"/>
    </row>
    <row r="17" spans="1:6" ht="38.25" x14ac:dyDescent="0.25">
      <c r="A17" s="12">
        <v>18010200</v>
      </c>
      <c r="B17" s="53" t="s">
        <v>113</v>
      </c>
      <c r="C17" s="18">
        <f t="shared" si="3"/>
        <v>1.5</v>
      </c>
      <c r="D17" s="18">
        <f>'[1]Доходи рік'!$C36/1000</f>
        <v>1.5</v>
      </c>
      <c r="E17" s="18"/>
      <c r="F17" s="18"/>
    </row>
    <row r="18" spans="1:6" ht="38.25" hidden="1" x14ac:dyDescent="0.25">
      <c r="A18" s="12">
        <v>18010300</v>
      </c>
      <c r="B18" s="53" t="s">
        <v>114</v>
      </c>
      <c r="C18" s="18">
        <f t="shared" si="3"/>
        <v>0</v>
      </c>
      <c r="D18" s="18">
        <f>'[1]Доходи рік'!$C37/1000</f>
        <v>0</v>
      </c>
      <c r="E18" s="18"/>
      <c r="F18" s="18"/>
    </row>
    <row r="19" spans="1:6" ht="38.25" hidden="1" x14ac:dyDescent="0.25">
      <c r="A19" s="56">
        <v>18010400</v>
      </c>
      <c r="B19" s="53" t="s">
        <v>115</v>
      </c>
      <c r="C19" s="18">
        <f t="shared" si="3"/>
        <v>0</v>
      </c>
      <c r="D19" s="18">
        <f>'[1]Доходи рік'!$C38/1000</f>
        <v>0</v>
      </c>
      <c r="E19" s="18"/>
      <c r="F19" s="18"/>
    </row>
    <row r="20" spans="1:6" x14ac:dyDescent="0.25">
      <c r="A20" s="56">
        <v>18010500</v>
      </c>
      <c r="B20" s="53" t="s">
        <v>7</v>
      </c>
      <c r="C20" s="18">
        <f t="shared" si="3"/>
        <v>690</v>
      </c>
      <c r="D20" s="18">
        <f>'[1]Доходи рік'!$C39/1000</f>
        <v>690</v>
      </c>
      <c r="E20" s="18"/>
      <c r="F20" s="18"/>
    </row>
    <row r="21" spans="1:6" x14ac:dyDescent="0.25">
      <c r="A21" s="56">
        <v>18010600</v>
      </c>
      <c r="B21" s="53" t="s">
        <v>8</v>
      </c>
      <c r="C21" s="18">
        <f t="shared" si="3"/>
        <v>2430</v>
      </c>
      <c r="D21" s="18">
        <f>'[1]Доходи рік'!$C40/1000</f>
        <v>2430</v>
      </c>
      <c r="E21" s="18"/>
      <c r="F21" s="18"/>
    </row>
    <row r="22" spans="1:6" x14ac:dyDescent="0.25">
      <c r="A22" s="56">
        <v>18010700</v>
      </c>
      <c r="B22" s="53" t="s">
        <v>9</v>
      </c>
      <c r="C22" s="18">
        <f t="shared" si="3"/>
        <v>267.87</v>
      </c>
      <c r="D22" s="18">
        <f>'[1]Доходи рік'!$C41/1000</f>
        <v>267.87</v>
      </c>
      <c r="E22" s="18"/>
      <c r="F22" s="18"/>
    </row>
    <row r="23" spans="1:6" x14ac:dyDescent="0.25">
      <c r="A23" s="56">
        <v>18010900</v>
      </c>
      <c r="B23" s="56" t="s">
        <v>10</v>
      </c>
      <c r="C23" s="18">
        <f t="shared" si="3"/>
        <v>749.4</v>
      </c>
      <c r="D23" s="18">
        <f>'[1]Доходи рік'!$C42/1000</f>
        <v>749.4</v>
      </c>
      <c r="E23" s="18"/>
      <c r="F23" s="18"/>
    </row>
    <row r="24" spans="1:6" x14ac:dyDescent="0.25">
      <c r="A24" s="31">
        <v>18011000</v>
      </c>
      <c r="B24" s="53" t="s">
        <v>116</v>
      </c>
      <c r="C24" s="18">
        <f t="shared" si="3"/>
        <v>225</v>
      </c>
      <c r="D24" s="18">
        <f>'[1]Доходи рік'!$C43/1000</f>
        <v>225</v>
      </c>
      <c r="E24" s="21"/>
      <c r="F24" s="21"/>
    </row>
    <row r="25" spans="1:6" hidden="1" x14ac:dyDescent="0.25">
      <c r="A25" s="31">
        <v>18011100</v>
      </c>
      <c r="B25" s="53" t="s">
        <v>117</v>
      </c>
      <c r="C25" s="18">
        <f t="shared" si="3"/>
        <v>0</v>
      </c>
      <c r="D25" s="18">
        <f>'[1]Доходи рік'!$C44/1000</f>
        <v>0</v>
      </c>
      <c r="E25" s="103"/>
      <c r="F25" s="21"/>
    </row>
    <row r="26" spans="1:6" x14ac:dyDescent="0.25">
      <c r="A26" s="57">
        <v>18030000</v>
      </c>
      <c r="B26" s="52" t="s">
        <v>118</v>
      </c>
      <c r="C26" s="16">
        <f t="shared" si="3"/>
        <v>1</v>
      </c>
      <c r="D26" s="69">
        <f>D27</f>
        <v>1</v>
      </c>
      <c r="E26" s="69">
        <f t="shared" ref="E26:F26" si="7">E27</f>
        <v>0</v>
      </c>
      <c r="F26" s="69">
        <f t="shared" si="7"/>
        <v>0</v>
      </c>
    </row>
    <row r="27" spans="1:6" x14ac:dyDescent="0.25">
      <c r="A27" s="31">
        <v>18030100</v>
      </c>
      <c r="B27" s="31" t="s">
        <v>11</v>
      </c>
      <c r="C27" s="18">
        <f t="shared" si="3"/>
        <v>1</v>
      </c>
      <c r="D27" s="18">
        <f>'[1]Доходи рік'!$C$46/1000</f>
        <v>1</v>
      </c>
      <c r="E27" s="18"/>
      <c r="F27" s="18"/>
    </row>
    <row r="28" spans="1:6" x14ac:dyDescent="0.25">
      <c r="A28" s="26">
        <v>18050000</v>
      </c>
      <c r="B28" s="26" t="s">
        <v>12</v>
      </c>
      <c r="C28" s="16">
        <f t="shared" si="3"/>
        <v>1859.2000000000003</v>
      </c>
      <c r="D28" s="16">
        <f>SUM(D29:D31)</f>
        <v>1859.2000000000003</v>
      </c>
      <c r="E28" s="16">
        <f t="shared" ref="E28:F28" si="8">SUM(E29:E31)</f>
        <v>0</v>
      </c>
      <c r="F28" s="16">
        <f t="shared" si="8"/>
        <v>0</v>
      </c>
    </row>
    <row r="29" spans="1:6" x14ac:dyDescent="0.25">
      <c r="A29" s="12">
        <v>18050300</v>
      </c>
      <c r="B29" s="12" t="s">
        <v>13</v>
      </c>
      <c r="C29" s="18">
        <f t="shared" si="3"/>
        <v>183.2</v>
      </c>
      <c r="D29" s="18">
        <f>'[1]Доходи рік'!$C48/1000</f>
        <v>183.2</v>
      </c>
      <c r="E29" s="18"/>
      <c r="F29" s="18"/>
    </row>
    <row r="30" spans="1:6" x14ac:dyDescent="0.25">
      <c r="A30" s="12">
        <v>18050400</v>
      </c>
      <c r="B30" s="12" t="s">
        <v>14</v>
      </c>
      <c r="C30" s="18">
        <f t="shared" si="3"/>
        <v>1382.4</v>
      </c>
      <c r="D30" s="18">
        <f>'[1]Доходи рік'!$C49/1000</f>
        <v>1382.4</v>
      </c>
      <c r="E30" s="18"/>
      <c r="F30" s="18"/>
    </row>
    <row r="31" spans="1:6" ht="51" x14ac:dyDescent="0.25">
      <c r="A31" s="12">
        <v>18050500</v>
      </c>
      <c r="B31" s="53" t="s">
        <v>119</v>
      </c>
      <c r="C31" s="18">
        <f t="shared" si="3"/>
        <v>293.60000000000002</v>
      </c>
      <c r="D31" s="18">
        <f>'[1]Доходи рік'!$C50/1000</f>
        <v>293.60000000000002</v>
      </c>
      <c r="E31" s="18"/>
      <c r="F31" s="18"/>
    </row>
    <row r="32" spans="1:6" x14ac:dyDescent="0.25">
      <c r="A32" s="25">
        <v>19000000</v>
      </c>
      <c r="B32" s="25" t="s">
        <v>120</v>
      </c>
      <c r="C32" s="16">
        <f t="shared" si="3"/>
        <v>17</v>
      </c>
      <c r="D32" s="16">
        <f>D33</f>
        <v>17</v>
      </c>
      <c r="E32" s="16">
        <f t="shared" ref="E32:F32" si="9">E33</f>
        <v>0</v>
      </c>
      <c r="F32" s="16">
        <f t="shared" si="9"/>
        <v>0</v>
      </c>
    </row>
    <row r="33" spans="1:6" x14ac:dyDescent="0.25">
      <c r="A33" s="26">
        <v>19010000</v>
      </c>
      <c r="B33" s="26" t="s">
        <v>15</v>
      </c>
      <c r="C33" s="16">
        <f t="shared" si="3"/>
        <v>17</v>
      </c>
      <c r="D33" s="16">
        <f>SUM(D34:D36)</f>
        <v>17</v>
      </c>
      <c r="E33" s="16">
        <f t="shared" ref="E33:F33" si="10">SUM(E34:E36)</f>
        <v>0</v>
      </c>
      <c r="F33" s="16">
        <f t="shared" si="10"/>
        <v>0</v>
      </c>
    </row>
    <row r="34" spans="1:6" ht="25.5" x14ac:dyDescent="0.25">
      <c r="A34" s="12">
        <v>19010100</v>
      </c>
      <c r="B34" s="12" t="s">
        <v>16</v>
      </c>
      <c r="C34" s="18">
        <f t="shared" si="3"/>
        <v>9</v>
      </c>
      <c r="D34" s="18">
        <f>'[1]Доходи рік'!$C53/1000</f>
        <v>9</v>
      </c>
      <c r="E34" s="18"/>
      <c r="F34" s="18"/>
    </row>
    <row r="35" spans="1:6" ht="25.5" x14ac:dyDescent="0.25">
      <c r="A35" s="12">
        <v>19010200</v>
      </c>
      <c r="B35" s="12" t="s">
        <v>17</v>
      </c>
      <c r="C35" s="18">
        <f t="shared" si="3"/>
        <v>3.6</v>
      </c>
      <c r="D35" s="18">
        <f>'[1]Доходи рік'!$C54/1000</f>
        <v>3.6</v>
      </c>
      <c r="E35" s="18"/>
      <c r="F35" s="18"/>
    </row>
    <row r="36" spans="1:6" ht="38.25" x14ac:dyDescent="0.25">
      <c r="A36" s="12">
        <v>19010300</v>
      </c>
      <c r="B36" s="12" t="s">
        <v>121</v>
      </c>
      <c r="C36" s="18">
        <f t="shared" si="3"/>
        <v>4.4000000000000004</v>
      </c>
      <c r="D36" s="18">
        <f>'[1]Доходи рік'!$C55/1000</f>
        <v>4.4000000000000004</v>
      </c>
      <c r="E36" s="18"/>
      <c r="F36" s="18"/>
    </row>
    <row r="37" spans="1:6" x14ac:dyDescent="0.25">
      <c r="A37" s="58">
        <v>20000000</v>
      </c>
      <c r="B37" s="59" t="s">
        <v>18</v>
      </c>
      <c r="C37" s="16">
        <f t="shared" si="3"/>
        <v>1135.434</v>
      </c>
      <c r="D37" s="16">
        <f>D38+D42+D45+D48</f>
        <v>190.79999999999998</v>
      </c>
      <c r="E37" s="16">
        <f t="shared" ref="E37:F37" si="11">E38+E42+E45+E48</f>
        <v>944.63400000000001</v>
      </c>
      <c r="F37" s="16">
        <f t="shared" si="11"/>
        <v>0</v>
      </c>
    </row>
    <row r="38" spans="1:6" ht="24" customHeight="1" x14ac:dyDescent="0.25">
      <c r="A38" s="60">
        <v>21000000</v>
      </c>
      <c r="B38" s="61" t="s">
        <v>122</v>
      </c>
      <c r="C38" s="16">
        <f t="shared" si="3"/>
        <v>35.6</v>
      </c>
      <c r="D38" s="16">
        <f>D39+D41</f>
        <v>35.6</v>
      </c>
      <c r="E38" s="16">
        <f t="shared" ref="E38:F38" si="12">E39+E41</f>
        <v>0</v>
      </c>
      <c r="F38" s="16">
        <f t="shared" si="12"/>
        <v>0</v>
      </c>
    </row>
    <row r="39" spans="1:6" ht="81" x14ac:dyDescent="0.25">
      <c r="A39" s="60">
        <v>21010000</v>
      </c>
      <c r="B39" s="51" t="s">
        <v>123</v>
      </c>
      <c r="C39" s="16">
        <f t="shared" si="3"/>
        <v>29.6</v>
      </c>
      <c r="D39" s="16">
        <f>D40</f>
        <v>29.6</v>
      </c>
      <c r="E39" s="16">
        <f t="shared" ref="E39:F39" si="13">E40</f>
        <v>0</v>
      </c>
      <c r="F39" s="16">
        <f t="shared" si="13"/>
        <v>0</v>
      </c>
    </row>
    <row r="40" spans="1:6" ht="38.25" x14ac:dyDescent="0.25">
      <c r="A40" s="32">
        <v>21010300</v>
      </c>
      <c r="B40" s="62" t="s">
        <v>124</v>
      </c>
      <c r="C40" s="18">
        <f t="shared" si="3"/>
        <v>29.6</v>
      </c>
      <c r="D40" s="18">
        <f>'[1]Доходи рік'!$C$59/1000</f>
        <v>29.6</v>
      </c>
      <c r="E40" s="18"/>
      <c r="F40" s="18"/>
    </row>
    <row r="41" spans="1:6" x14ac:dyDescent="0.25">
      <c r="A41" s="6">
        <v>21081100</v>
      </c>
      <c r="B41" s="6" t="s">
        <v>19</v>
      </c>
      <c r="C41" s="17">
        <f t="shared" si="3"/>
        <v>6</v>
      </c>
      <c r="D41" s="17">
        <f>'[1]Доходи рік'!$C$60/1000</f>
        <v>6</v>
      </c>
      <c r="E41" s="16"/>
      <c r="F41" s="16"/>
    </row>
    <row r="42" spans="1:6" x14ac:dyDescent="0.25">
      <c r="A42" s="63">
        <v>22090000</v>
      </c>
      <c r="B42" s="63" t="s">
        <v>20</v>
      </c>
      <c r="C42" s="16">
        <f t="shared" si="3"/>
        <v>130</v>
      </c>
      <c r="D42" s="16">
        <f t="shared" ref="D42:F42" si="14">SUM(D43:D44)</f>
        <v>130</v>
      </c>
      <c r="E42" s="16">
        <f t="shared" si="14"/>
        <v>0</v>
      </c>
      <c r="F42" s="16">
        <f t="shared" si="14"/>
        <v>0</v>
      </c>
    </row>
    <row r="43" spans="1:6" ht="38.25" x14ac:dyDescent="0.25">
      <c r="A43" s="43">
        <v>22090100</v>
      </c>
      <c r="B43" s="43" t="s">
        <v>21</v>
      </c>
      <c r="C43" s="18">
        <f t="shared" si="3"/>
        <v>120</v>
      </c>
      <c r="D43" s="18">
        <f>'[1]Доходи рік'!$C62/1000</f>
        <v>120</v>
      </c>
      <c r="E43" s="18"/>
      <c r="F43" s="18"/>
    </row>
    <row r="44" spans="1:6" ht="38.25" x14ac:dyDescent="0.25">
      <c r="A44" s="43">
        <v>22090400</v>
      </c>
      <c r="B44" s="43" t="s">
        <v>22</v>
      </c>
      <c r="C44" s="18">
        <f t="shared" si="3"/>
        <v>10</v>
      </c>
      <c r="D44" s="18">
        <f>'[1]Доходи рік'!$C63/1000</f>
        <v>10</v>
      </c>
      <c r="E44" s="18"/>
      <c r="F44" s="18"/>
    </row>
    <row r="45" spans="1:6" x14ac:dyDescent="0.25">
      <c r="A45" s="63">
        <v>24060000</v>
      </c>
      <c r="B45" s="63" t="s">
        <v>125</v>
      </c>
      <c r="C45" s="16">
        <f t="shared" si="3"/>
        <v>25.2</v>
      </c>
      <c r="D45" s="16">
        <f t="shared" ref="D45:F45" si="15">D46+D47</f>
        <v>25.2</v>
      </c>
      <c r="E45" s="16">
        <f t="shared" si="15"/>
        <v>0</v>
      </c>
      <c r="F45" s="16">
        <f t="shared" si="15"/>
        <v>0</v>
      </c>
    </row>
    <row r="46" spans="1:6" x14ac:dyDescent="0.25">
      <c r="A46" s="64">
        <v>24060300</v>
      </c>
      <c r="B46" s="64" t="s">
        <v>23</v>
      </c>
      <c r="C46" s="17">
        <f t="shared" si="3"/>
        <v>25.2</v>
      </c>
      <c r="D46" s="17">
        <f>'[1]Доходи рік'!$C65/1000</f>
        <v>25.2</v>
      </c>
      <c r="E46" s="16"/>
      <c r="F46" s="16"/>
    </row>
    <row r="47" spans="1:6" ht="38.25" hidden="1" x14ac:dyDescent="0.25">
      <c r="A47" s="32">
        <v>24062100</v>
      </c>
      <c r="B47" s="12" t="s">
        <v>92</v>
      </c>
      <c r="C47" s="18">
        <f t="shared" si="3"/>
        <v>0</v>
      </c>
      <c r="D47" s="18">
        <f>'[1]Доходи рік'!C66/1000</f>
        <v>0</v>
      </c>
      <c r="E47" s="18">
        <f>'[1]Доходи рік'!D66/1000</f>
        <v>0</v>
      </c>
      <c r="F47" s="18"/>
    </row>
    <row r="48" spans="1:6" x14ac:dyDescent="0.25">
      <c r="A48" s="25">
        <v>25000000</v>
      </c>
      <c r="B48" s="25" t="s">
        <v>24</v>
      </c>
      <c r="C48" s="16">
        <f t="shared" si="3"/>
        <v>944.63400000000001</v>
      </c>
      <c r="D48" s="17">
        <f t="shared" ref="D48:F48" si="16">D49+D52</f>
        <v>0</v>
      </c>
      <c r="E48" s="17">
        <f t="shared" si="16"/>
        <v>944.63400000000001</v>
      </c>
      <c r="F48" s="17">
        <f t="shared" si="16"/>
        <v>0</v>
      </c>
    </row>
    <row r="49" spans="1:6" ht="25.5" x14ac:dyDescent="0.25">
      <c r="A49" s="26">
        <v>25010000</v>
      </c>
      <c r="B49" s="65" t="s">
        <v>25</v>
      </c>
      <c r="C49" s="16">
        <f t="shared" si="3"/>
        <v>913.58</v>
      </c>
      <c r="D49" s="16">
        <f t="shared" ref="D49:F49" si="17">SUM(D50:D51)</f>
        <v>0</v>
      </c>
      <c r="E49" s="16">
        <f t="shared" si="17"/>
        <v>913.58</v>
      </c>
      <c r="F49" s="16">
        <f t="shared" si="17"/>
        <v>0</v>
      </c>
    </row>
    <row r="50" spans="1:6" ht="25.5" x14ac:dyDescent="0.25">
      <c r="A50" s="12">
        <v>25010100</v>
      </c>
      <c r="B50" s="66" t="s">
        <v>26</v>
      </c>
      <c r="C50" s="18">
        <f t="shared" si="3"/>
        <v>842.48</v>
      </c>
      <c r="D50" s="18"/>
      <c r="E50" s="18">
        <f>'[1]Доходи рік'!D69/1000</f>
        <v>842.48</v>
      </c>
      <c r="F50" s="18"/>
    </row>
    <row r="51" spans="1:6" ht="25.5" x14ac:dyDescent="0.25">
      <c r="A51" s="12">
        <v>25010200</v>
      </c>
      <c r="B51" s="66" t="s">
        <v>27</v>
      </c>
      <c r="C51" s="18">
        <f t="shared" si="3"/>
        <v>71.099999999999994</v>
      </c>
      <c r="D51" s="18"/>
      <c r="E51" s="18">
        <f>'[1]Доходи рік'!D70/1000</f>
        <v>71.099999999999994</v>
      </c>
      <c r="F51" s="18"/>
    </row>
    <row r="52" spans="1:6" x14ac:dyDescent="0.25">
      <c r="A52" s="26">
        <v>25020000</v>
      </c>
      <c r="B52" s="65" t="s">
        <v>102</v>
      </c>
      <c r="C52" s="16">
        <f t="shared" si="3"/>
        <v>31.054000000000002</v>
      </c>
      <c r="D52" s="16">
        <f>SUM(D53:D54)</f>
        <v>0</v>
      </c>
      <c r="E52" s="16">
        <f t="shared" ref="E52:F52" si="18">SUM(E53:E54)</f>
        <v>31.054000000000002</v>
      </c>
      <c r="F52" s="16">
        <f t="shared" si="18"/>
        <v>0</v>
      </c>
    </row>
    <row r="53" spans="1:6" x14ac:dyDescent="0.25">
      <c r="A53" s="12">
        <v>25020100</v>
      </c>
      <c r="B53" s="66" t="s">
        <v>159</v>
      </c>
      <c r="C53" s="18">
        <f t="shared" si="3"/>
        <v>12.074</v>
      </c>
      <c r="D53" s="18"/>
      <c r="E53" s="18">
        <v>12.074</v>
      </c>
      <c r="F53" s="18"/>
    </row>
    <row r="54" spans="1:6" ht="38.25" x14ac:dyDescent="0.25">
      <c r="A54" s="12">
        <v>25020200</v>
      </c>
      <c r="B54" s="66" t="s">
        <v>103</v>
      </c>
      <c r="C54" s="18">
        <f t="shared" si="3"/>
        <v>18.98</v>
      </c>
      <c r="D54" s="18"/>
      <c r="E54" s="18">
        <v>18.98</v>
      </c>
      <c r="F54" s="18"/>
    </row>
    <row r="55" spans="1:6" x14ac:dyDescent="0.25">
      <c r="A55" s="63">
        <v>41030000</v>
      </c>
      <c r="B55" s="63" t="s">
        <v>126</v>
      </c>
      <c r="C55" s="16">
        <f>SUM(D55:E55)</f>
        <v>5572.2</v>
      </c>
      <c r="D55" s="16">
        <f t="shared" ref="D55:F55" si="19">D56</f>
        <v>5572.2</v>
      </c>
      <c r="E55" s="16">
        <f t="shared" si="19"/>
        <v>0</v>
      </c>
      <c r="F55" s="16">
        <f t="shared" si="19"/>
        <v>0</v>
      </c>
    </row>
    <row r="56" spans="1:6" x14ac:dyDescent="0.25">
      <c r="A56" s="43">
        <v>41035000</v>
      </c>
      <c r="B56" s="43" t="s">
        <v>127</v>
      </c>
      <c r="C56" s="18">
        <f t="shared" si="3"/>
        <v>5572.2</v>
      </c>
      <c r="D56" s="18">
        <f>'[1]Доходи рік'!$C75/1000</f>
        <v>5572.2</v>
      </c>
      <c r="E56" s="18"/>
      <c r="F56" s="18"/>
    </row>
    <row r="57" spans="1:6" x14ac:dyDescent="0.25">
      <c r="A57" s="13"/>
      <c r="B57" s="25" t="s">
        <v>128</v>
      </c>
      <c r="C57" s="16">
        <f t="shared" si="3"/>
        <v>13811.704</v>
      </c>
      <c r="D57" s="16">
        <f>D9+D37+D55</f>
        <v>12867.07</v>
      </c>
      <c r="E57" s="16">
        <f>E9+E37+E55</f>
        <v>944.63400000000001</v>
      </c>
      <c r="F57" s="16">
        <f>F9+F37+F55</f>
        <v>0</v>
      </c>
    </row>
    <row r="58" spans="1:6" ht="22.5" x14ac:dyDescent="0.25">
      <c r="A58" s="90">
        <v>208400</v>
      </c>
      <c r="B58" s="91" t="s">
        <v>160</v>
      </c>
      <c r="C58" s="16">
        <f>SUM(D58:E58)</f>
        <v>0</v>
      </c>
      <c r="D58" s="18">
        <v>-1511.16</v>
      </c>
      <c r="E58" s="18">
        <v>1511.16</v>
      </c>
      <c r="F58" s="16">
        <f>E58</f>
        <v>1511.16</v>
      </c>
    </row>
    <row r="59" spans="1:6" x14ac:dyDescent="0.25">
      <c r="D59" s="68"/>
      <c r="E59" s="68"/>
      <c r="F59" s="68"/>
    </row>
    <row r="60" spans="1:6" ht="15.75" thickBot="1" x14ac:dyDescent="0.3">
      <c r="B60" s="2" t="s">
        <v>129</v>
      </c>
      <c r="C60" s="112"/>
      <c r="D60" s="112"/>
      <c r="E60" s="112" t="s">
        <v>155</v>
      </c>
      <c r="F60" s="112"/>
    </row>
    <row r="61" spans="1:6" x14ac:dyDescent="0.25">
      <c r="B61" s="11"/>
      <c r="C61" s="106" t="s">
        <v>156</v>
      </c>
      <c r="D61" s="106"/>
      <c r="E61" s="107" t="s">
        <v>28</v>
      </c>
      <c r="F61" s="107"/>
    </row>
  </sheetData>
  <mergeCells count="14">
    <mergeCell ref="C1:F1"/>
    <mergeCell ref="C2:F2"/>
    <mergeCell ref="A3:F3"/>
    <mergeCell ref="A4:F4"/>
    <mergeCell ref="E5:F5"/>
    <mergeCell ref="C61:D61"/>
    <mergeCell ref="E61:F61"/>
    <mergeCell ref="A6:A7"/>
    <mergeCell ref="B6:B7"/>
    <mergeCell ref="C6:C7"/>
    <mergeCell ref="D6:D7"/>
    <mergeCell ref="E6:F6"/>
    <mergeCell ref="C60:D60"/>
    <mergeCell ref="E60:F60"/>
  </mergeCells>
  <pageMargins left="1.1023622047244095" right="0.39370078740157483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5" workbookViewId="0">
      <selection activeCell="H8" sqref="H8"/>
    </sheetView>
  </sheetViews>
  <sheetFormatPr defaultRowHeight="13.5" x14ac:dyDescent="0.25"/>
  <cols>
    <col min="1" max="1" width="9" style="2" customWidth="1"/>
    <col min="2" max="2" width="37.42578125" style="2" customWidth="1"/>
    <col min="3" max="3" width="8.85546875" style="2" customWidth="1"/>
    <col min="4" max="4" width="10" style="2" customWidth="1"/>
    <col min="5" max="5" width="9.5703125" style="2" customWidth="1"/>
    <col min="6" max="6" width="9.42578125" style="2" customWidth="1"/>
    <col min="7" max="16384" width="9.140625" style="2"/>
  </cols>
  <sheetData>
    <row r="1" spans="1:6" ht="13.5" customHeight="1" x14ac:dyDescent="0.25">
      <c r="C1" s="107" t="s">
        <v>81</v>
      </c>
      <c r="D1" s="107"/>
      <c r="E1" s="107"/>
      <c r="F1" s="107"/>
    </row>
    <row r="2" spans="1:6" ht="25.5" customHeight="1" x14ac:dyDescent="0.25">
      <c r="C2" s="107" t="s">
        <v>199</v>
      </c>
      <c r="D2" s="107"/>
      <c r="E2" s="107"/>
      <c r="F2" s="107"/>
    </row>
    <row r="3" spans="1:6" ht="13.5" customHeight="1" x14ac:dyDescent="0.25">
      <c r="C3" s="107" t="s">
        <v>200</v>
      </c>
      <c r="D3" s="107"/>
      <c r="E3" s="107"/>
      <c r="F3" s="107"/>
    </row>
    <row r="6" spans="1:6" ht="15" x14ac:dyDescent="0.25">
      <c r="A6" s="120" t="s">
        <v>134</v>
      </c>
      <c r="B6" s="120"/>
      <c r="C6" s="120"/>
      <c r="D6" s="120"/>
      <c r="E6" s="120"/>
      <c r="F6" s="120"/>
    </row>
    <row r="7" spans="1:6" ht="15" x14ac:dyDescent="0.25">
      <c r="A7" s="120" t="s">
        <v>104</v>
      </c>
      <c r="B7" s="120"/>
      <c r="C7" s="120"/>
      <c r="D7" s="120"/>
      <c r="E7" s="120"/>
      <c r="F7" s="120"/>
    </row>
    <row r="8" spans="1:6" x14ac:dyDescent="0.25">
      <c r="A8" s="121"/>
      <c r="B8" s="121"/>
      <c r="C8" s="121"/>
      <c r="D8" s="121"/>
      <c r="E8" s="121"/>
      <c r="F8" s="121"/>
    </row>
    <row r="9" spans="1:6" ht="3" customHeight="1" x14ac:dyDescent="0.25"/>
    <row r="10" spans="1:6" hidden="1" x14ac:dyDescent="0.25"/>
    <row r="11" spans="1:6" hidden="1" x14ac:dyDescent="0.25"/>
    <row r="12" spans="1:6" x14ac:dyDescent="0.25">
      <c r="E12" s="114" t="s">
        <v>135</v>
      </c>
      <c r="F12" s="114"/>
    </row>
    <row r="13" spans="1:6" ht="13.5" customHeight="1" x14ac:dyDescent="0.25">
      <c r="A13" s="118" t="s">
        <v>1</v>
      </c>
      <c r="B13" s="118" t="s">
        <v>136</v>
      </c>
      <c r="C13" s="118" t="s">
        <v>33</v>
      </c>
      <c r="D13" s="118" t="s">
        <v>3</v>
      </c>
      <c r="E13" s="116" t="s">
        <v>4</v>
      </c>
      <c r="F13" s="117"/>
    </row>
    <row r="14" spans="1:6" ht="40.5" x14ac:dyDescent="0.25">
      <c r="A14" s="119"/>
      <c r="B14" s="119"/>
      <c r="C14" s="119"/>
      <c r="D14" s="119"/>
      <c r="E14" s="70" t="s">
        <v>33</v>
      </c>
      <c r="F14" s="70" t="s">
        <v>130</v>
      </c>
    </row>
    <row r="15" spans="1:6" s="71" customFormat="1" ht="15.75" x14ac:dyDescent="0.25">
      <c r="A15" s="76"/>
      <c r="B15" s="77" t="s">
        <v>137</v>
      </c>
      <c r="C15" s="16">
        <f>C23</f>
        <v>1308.4059999999997</v>
      </c>
      <c r="D15" s="16">
        <f t="shared" ref="D15:F15" si="0">D23</f>
        <v>-1511.16</v>
      </c>
      <c r="E15" s="16">
        <f t="shared" si="0"/>
        <v>2819.5659999999998</v>
      </c>
      <c r="F15" s="16">
        <f t="shared" si="0"/>
        <v>2790</v>
      </c>
    </row>
    <row r="16" spans="1:6" s="71" customFormat="1" ht="28.5" hidden="1" x14ac:dyDescent="0.25">
      <c r="A16" s="78">
        <v>400000</v>
      </c>
      <c r="B16" s="79" t="s">
        <v>138</v>
      </c>
      <c r="C16" s="16">
        <f>C17</f>
        <v>0</v>
      </c>
      <c r="D16" s="10">
        <f t="shared" ref="D16:F16" si="1">D17</f>
        <v>0</v>
      </c>
      <c r="E16" s="10">
        <f t="shared" si="1"/>
        <v>0</v>
      </c>
      <c r="F16" s="10">
        <f t="shared" si="1"/>
        <v>0</v>
      </c>
    </row>
    <row r="17" spans="1:6" ht="15" hidden="1" x14ac:dyDescent="0.25">
      <c r="A17" s="80">
        <v>401000</v>
      </c>
      <c r="B17" s="81" t="s">
        <v>139</v>
      </c>
      <c r="C17" s="18"/>
      <c r="D17" s="70"/>
      <c r="E17" s="70"/>
      <c r="F17" s="70"/>
    </row>
    <row r="18" spans="1:6" s="71" customFormat="1" ht="15" hidden="1" x14ac:dyDescent="0.25">
      <c r="A18" s="82">
        <v>401100</v>
      </c>
      <c r="B18" s="83" t="s">
        <v>140</v>
      </c>
      <c r="C18" s="16"/>
      <c r="D18" s="10"/>
      <c r="E18" s="10"/>
      <c r="F18" s="10"/>
    </row>
    <row r="19" spans="1:6" ht="15" hidden="1" x14ac:dyDescent="0.25">
      <c r="A19" s="82">
        <v>401200</v>
      </c>
      <c r="B19" s="83" t="s">
        <v>141</v>
      </c>
      <c r="C19" s="18"/>
      <c r="D19" s="70"/>
      <c r="E19" s="70"/>
      <c r="F19" s="70"/>
    </row>
    <row r="20" spans="1:6" s="71" customFormat="1" ht="15" hidden="1" customHeight="1" x14ac:dyDescent="0.25">
      <c r="A20" s="80">
        <v>402000</v>
      </c>
      <c r="B20" s="81" t="s">
        <v>142</v>
      </c>
      <c r="C20" s="16"/>
      <c r="D20" s="10"/>
      <c r="E20" s="10"/>
      <c r="F20" s="10"/>
    </row>
    <row r="21" spans="1:6" s="71" customFormat="1" ht="15" hidden="1" x14ac:dyDescent="0.25">
      <c r="A21" s="82">
        <v>402100</v>
      </c>
      <c r="B21" s="83" t="s">
        <v>143</v>
      </c>
      <c r="C21" s="16"/>
      <c r="D21" s="10"/>
      <c r="E21" s="10"/>
      <c r="F21" s="10"/>
    </row>
    <row r="22" spans="1:6" s="73" customFormat="1" ht="15" hidden="1" x14ac:dyDescent="0.25">
      <c r="A22" s="82">
        <v>402200</v>
      </c>
      <c r="B22" s="83" t="s">
        <v>144</v>
      </c>
      <c r="C22" s="67"/>
      <c r="D22" s="72"/>
      <c r="E22" s="72"/>
      <c r="F22" s="72"/>
    </row>
    <row r="23" spans="1:6" s="102" customFormat="1" ht="14.25" x14ac:dyDescent="0.25">
      <c r="A23" s="78">
        <v>200000</v>
      </c>
      <c r="B23" s="79" t="s">
        <v>196</v>
      </c>
      <c r="C23" s="18">
        <f>D23+E23</f>
        <v>1308.4059999999997</v>
      </c>
      <c r="D23" s="17">
        <f>D26</f>
        <v>-1511.16</v>
      </c>
      <c r="E23" s="17">
        <f>E26+E24</f>
        <v>2819.5659999999998</v>
      </c>
      <c r="F23" s="17">
        <f t="shared" ref="F23" si="2">F26</f>
        <v>2790</v>
      </c>
    </row>
    <row r="24" spans="1:6" s="102" customFormat="1" ht="30" customHeight="1" x14ac:dyDescent="0.25">
      <c r="A24" s="78">
        <v>205000</v>
      </c>
      <c r="B24" s="81" t="s">
        <v>202</v>
      </c>
      <c r="C24" s="18">
        <f>E24</f>
        <v>29.565999999999999</v>
      </c>
      <c r="D24" s="17"/>
      <c r="E24" s="17">
        <f>E25</f>
        <v>29.565999999999999</v>
      </c>
      <c r="F24" s="17"/>
    </row>
    <row r="25" spans="1:6" s="102" customFormat="1" ht="15" x14ac:dyDescent="0.25">
      <c r="A25" s="78">
        <v>205100</v>
      </c>
      <c r="B25" s="83" t="s">
        <v>131</v>
      </c>
      <c r="C25" s="18">
        <f>E25</f>
        <v>29.565999999999999</v>
      </c>
      <c r="D25" s="17"/>
      <c r="E25" s="17">
        <v>29.565999999999999</v>
      </c>
      <c r="F25" s="17"/>
    </row>
    <row r="26" spans="1:6" s="73" customFormat="1" ht="30" x14ac:dyDescent="0.25">
      <c r="A26" s="80">
        <v>208000</v>
      </c>
      <c r="B26" s="81" t="s">
        <v>197</v>
      </c>
      <c r="C26" s="18">
        <f t="shared" ref="C26" si="3">D26+E26</f>
        <v>1278.8399999999999</v>
      </c>
      <c r="D26" s="67">
        <f>SUM(D27:D28)</f>
        <v>-1511.16</v>
      </c>
      <c r="E26" s="67">
        <f t="shared" ref="E26:F26" si="4">SUM(E27:E28)</f>
        <v>2790</v>
      </c>
      <c r="F26" s="67">
        <f t="shared" si="4"/>
        <v>2790</v>
      </c>
    </row>
    <row r="27" spans="1:6" s="73" customFormat="1" ht="15" x14ac:dyDescent="0.25">
      <c r="A27" s="82">
        <v>208100</v>
      </c>
      <c r="B27" s="83" t="s">
        <v>131</v>
      </c>
      <c r="C27" s="18">
        <f>D27+E27</f>
        <v>1278.8399999999999</v>
      </c>
      <c r="D27" s="67">
        <v>1207.7639999999999</v>
      </c>
      <c r="E27" s="18">
        <v>71.075999999999993</v>
      </c>
      <c r="F27" s="67">
        <f>E27</f>
        <v>71.075999999999993</v>
      </c>
    </row>
    <row r="28" spans="1:6" ht="45" x14ac:dyDescent="0.25">
      <c r="A28" s="82">
        <v>208400</v>
      </c>
      <c r="B28" s="83" t="s">
        <v>160</v>
      </c>
      <c r="C28" s="18">
        <f>D28+E28</f>
        <v>0</v>
      </c>
      <c r="D28" s="18">
        <v>-2718.924</v>
      </c>
      <c r="E28" s="18">
        <v>2718.924</v>
      </c>
      <c r="F28" s="18">
        <f>E28</f>
        <v>2718.924</v>
      </c>
    </row>
    <row r="29" spans="1:6" ht="28.5" x14ac:dyDescent="0.25">
      <c r="A29" s="78">
        <v>600000</v>
      </c>
      <c r="B29" s="79" t="s">
        <v>132</v>
      </c>
      <c r="C29" s="18">
        <f>C30+C33</f>
        <v>1308.4059999999999</v>
      </c>
      <c r="D29" s="18">
        <f t="shared" ref="D29:F29" si="5">D30+D33</f>
        <v>-1511.16</v>
      </c>
      <c r="E29" s="18">
        <f t="shared" si="5"/>
        <v>2819.5659999999998</v>
      </c>
      <c r="F29" s="18">
        <f t="shared" si="5"/>
        <v>2790</v>
      </c>
    </row>
    <row r="30" spans="1:6" s="71" customFormat="1" ht="45" x14ac:dyDescent="0.25">
      <c r="A30" s="80">
        <v>601000</v>
      </c>
      <c r="B30" s="81" t="s">
        <v>145</v>
      </c>
      <c r="C30" s="67">
        <f>C31</f>
        <v>0</v>
      </c>
      <c r="D30" s="72">
        <f t="shared" ref="D30:F30" si="6">D31</f>
        <v>0</v>
      </c>
      <c r="E30" s="72">
        <f t="shared" si="6"/>
        <v>0</v>
      </c>
      <c r="F30" s="72">
        <f t="shared" si="6"/>
        <v>0</v>
      </c>
    </row>
    <row r="31" spans="1:6" ht="30" x14ac:dyDescent="0.25">
      <c r="A31" s="82">
        <v>601200</v>
      </c>
      <c r="B31" s="83" t="s">
        <v>146</v>
      </c>
      <c r="C31" s="18"/>
      <c r="D31" s="70"/>
      <c r="E31" s="70"/>
      <c r="F31" s="70"/>
    </row>
    <row r="32" spans="1:6" ht="15" x14ac:dyDescent="0.25">
      <c r="A32" s="82">
        <v>601220</v>
      </c>
      <c r="B32" s="83" t="s">
        <v>147</v>
      </c>
      <c r="C32" s="18"/>
      <c r="D32" s="70"/>
      <c r="E32" s="70"/>
      <c r="F32" s="70"/>
    </row>
    <row r="33" spans="1:6" ht="15" x14ac:dyDescent="0.25">
      <c r="A33" s="80">
        <v>602000</v>
      </c>
      <c r="B33" s="81" t="s">
        <v>133</v>
      </c>
      <c r="C33" s="18">
        <f>C34+C35</f>
        <v>1308.4059999999999</v>
      </c>
      <c r="D33" s="18">
        <f t="shared" ref="D33:F33" si="7">D34+D35</f>
        <v>-1511.16</v>
      </c>
      <c r="E33" s="18">
        <f t="shared" si="7"/>
        <v>2819.5659999999998</v>
      </c>
      <c r="F33" s="18">
        <f t="shared" si="7"/>
        <v>2790</v>
      </c>
    </row>
    <row r="34" spans="1:6" ht="15" x14ac:dyDescent="0.25">
      <c r="A34" s="82">
        <v>602100</v>
      </c>
      <c r="B34" s="83" t="s">
        <v>131</v>
      </c>
      <c r="C34" s="18">
        <f>E34+D34</f>
        <v>1308.4059999999999</v>
      </c>
      <c r="D34" s="70">
        <v>1207.7639999999999</v>
      </c>
      <c r="E34" s="18">
        <v>100.642</v>
      </c>
      <c r="F34" s="18">
        <v>71.075999999999993</v>
      </c>
    </row>
    <row r="35" spans="1:6" ht="45" x14ac:dyDescent="0.25">
      <c r="A35" s="82">
        <v>602400</v>
      </c>
      <c r="B35" s="83" t="s">
        <v>160</v>
      </c>
      <c r="C35" s="18">
        <f>SUM(D35:E35)</f>
        <v>0</v>
      </c>
      <c r="D35" s="18">
        <v>-2718.924</v>
      </c>
      <c r="E35" s="18">
        <v>2718.924</v>
      </c>
      <c r="F35" s="18">
        <f>E35</f>
        <v>2718.924</v>
      </c>
    </row>
    <row r="36" spans="1:6" x14ac:dyDescent="0.25">
      <c r="A36" s="74"/>
      <c r="B36" s="74"/>
      <c r="C36" s="75"/>
      <c r="D36" s="74"/>
      <c r="E36" s="74"/>
      <c r="F36" s="74"/>
    </row>
    <row r="37" spans="1:6" x14ac:dyDescent="0.25">
      <c r="A37" s="74"/>
      <c r="B37" s="74"/>
      <c r="C37" s="75"/>
      <c r="D37" s="74"/>
      <c r="E37" s="74"/>
      <c r="F37" s="74"/>
    </row>
    <row r="40" spans="1:6" x14ac:dyDescent="0.25">
      <c r="A40" s="115" t="s">
        <v>148</v>
      </c>
      <c r="B40" s="115"/>
      <c r="C40" s="115"/>
      <c r="D40" s="115"/>
      <c r="E40" s="115"/>
      <c r="F40" s="115"/>
    </row>
  </sheetData>
  <mergeCells count="13">
    <mergeCell ref="A40:F40"/>
    <mergeCell ref="C1:F1"/>
    <mergeCell ref="C2:F2"/>
    <mergeCell ref="C3:F3"/>
    <mergeCell ref="E13:F13"/>
    <mergeCell ref="D13:D14"/>
    <mergeCell ref="E12:F12"/>
    <mergeCell ref="A13:A14"/>
    <mergeCell ref="B13:B14"/>
    <mergeCell ref="C13:C14"/>
    <mergeCell ref="A6:F6"/>
    <mergeCell ref="A7:F7"/>
    <mergeCell ref="A8:F8"/>
  </mergeCells>
  <pageMargins left="1.1023622047244095" right="0.5118110236220472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opLeftCell="A31" workbookViewId="0">
      <selection activeCell="S20" sqref="S20"/>
    </sheetView>
  </sheetViews>
  <sheetFormatPr defaultColWidth="11.7109375" defaultRowHeight="13.5" x14ac:dyDescent="0.25"/>
  <cols>
    <col min="1" max="1" width="7.5703125" style="4" customWidth="1"/>
    <col min="2" max="2" width="6.5703125" style="4" customWidth="1"/>
    <col min="3" max="3" width="5.42578125" style="4" customWidth="1"/>
    <col min="4" max="4" width="23.7109375" style="4" customWidth="1"/>
    <col min="5" max="5" width="8.140625" style="4" customWidth="1"/>
    <col min="6" max="6" width="8.28515625" style="4" customWidth="1"/>
    <col min="7" max="7" width="7.42578125" style="4" customWidth="1"/>
    <col min="8" max="8" width="7.85546875" style="4" customWidth="1"/>
    <col min="9" max="9" width="5.28515625" style="4" customWidth="1"/>
    <col min="10" max="10" width="7.28515625" style="4" customWidth="1"/>
    <col min="11" max="11" width="7" style="4" customWidth="1"/>
    <col min="12" max="12" width="5.85546875" style="4" customWidth="1"/>
    <col min="13" max="13" width="5.140625" style="4" customWidth="1"/>
    <col min="14" max="15" width="7.42578125" style="4" customWidth="1"/>
    <col min="16" max="16" width="8.140625" style="4" customWidth="1"/>
    <col min="17" max="16384" width="11.7109375" style="4"/>
  </cols>
  <sheetData>
    <row r="1" spans="1:16" ht="13.5" customHeight="1" x14ac:dyDescent="0.25">
      <c r="N1" s="132" t="s">
        <v>83</v>
      </c>
      <c r="O1" s="132"/>
      <c r="P1" s="132"/>
    </row>
    <row r="2" spans="1:16" ht="27.75" customHeight="1" x14ac:dyDescent="0.25">
      <c r="L2" s="132" t="s">
        <v>201</v>
      </c>
      <c r="M2" s="132"/>
      <c r="N2" s="132"/>
      <c r="O2" s="132"/>
      <c r="P2" s="132"/>
    </row>
    <row r="3" spans="1:16" ht="3.75" customHeight="1" x14ac:dyDescent="0.25"/>
    <row r="4" spans="1:16" ht="14.25" x14ac:dyDescent="0.25">
      <c r="B4" s="133" t="s">
        <v>152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16" ht="14.25" x14ac:dyDescent="0.25">
      <c r="B5" s="133" t="s">
        <v>153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6" ht="2.25" customHeight="1" x14ac:dyDescent="0.25"/>
    <row r="7" spans="1:16" x14ac:dyDescent="0.25">
      <c r="P7" s="4" t="s">
        <v>29</v>
      </c>
    </row>
    <row r="8" spans="1:16" s="11" customFormat="1" ht="13.5" customHeight="1" x14ac:dyDescent="0.25">
      <c r="A8" s="125" t="s">
        <v>150</v>
      </c>
      <c r="B8" s="125" t="s">
        <v>31</v>
      </c>
      <c r="C8" s="125" t="s">
        <v>151</v>
      </c>
      <c r="D8" s="108" t="s">
        <v>149</v>
      </c>
      <c r="E8" s="110" t="s">
        <v>32</v>
      </c>
      <c r="F8" s="111"/>
      <c r="G8" s="111"/>
      <c r="H8" s="111"/>
      <c r="I8" s="124"/>
      <c r="J8" s="110" t="s">
        <v>41</v>
      </c>
      <c r="K8" s="111"/>
      <c r="L8" s="111"/>
      <c r="M8" s="111"/>
      <c r="N8" s="111"/>
      <c r="O8" s="124"/>
      <c r="P8" s="108" t="s">
        <v>40</v>
      </c>
    </row>
    <row r="9" spans="1:16" s="11" customFormat="1" ht="12.75" customHeight="1" x14ac:dyDescent="0.25">
      <c r="A9" s="131"/>
      <c r="B9" s="131"/>
      <c r="C9" s="131"/>
      <c r="D9" s="123"/>
      <c r="E9" s="108" t="s">
        <v>33</v>
      </c>
      <c r="F9" s="127" t="s">
        <v>37</v>
      </c>
      <c r="G9" s="110" t="s">
        <v>34</v>
      </c>
      <c r="H9" s="124"/>
      <c r="I9" s="127" t="s">
        <v>38</v>
      </c>
      <c r="J9" s="125" t="s">
        <v>33</v>
      </c>
      <c r="K9" s="127" t="s">
        <v>37</v>
      </c>
      <c r="L9" s="110" t="s">
        <v>34</v>
      </c>
      <c r="M9" s="124"/>
      <c r="N9" s="127" t="s">
        <v>38</v>
      </c>
      <c r="O9" s="46" t="s">
        <v>34</v>
      </c>
      <c r="P9" s="123"/>
    </row>
    <row r="10" spans="1:16" s="11" customFormat="1" ht="12.75" customHeight="1" x14ac:dyDescent="0.25">
      <c r="A10" s="131"/>
      <c r="B10" s="131"/>
      <c r="C10" s="131"/>
      <c r="D10" s="123"/>
      <c r="E10" s="123"/>
      <c r="F10" s="128"/>
      <c r="G10" s="125" t="s">
        <v>35</v>
      </c>
      <c r="H10" s="125" t="s">
        <v>36</v>
      </c>
      <c r="I10" s="128"/>
      <c r="J10" s="131"/>
      <c r="K10" s="128"/>
      <c r="L10" s="125" t="s">
        <v>35</v>
      </c>
      <c r="M10" s="125" t="s">
        <v>36</v>
      </c>
      <c r="N10" s="128"/>
      <c r="O10" s="125" t="s">
        <v>39</v>
      </c>
      <c r="P10" s="123"/>
    </row>
    <row r="11" spans="1:16" s="11" customFormat="1" ht="115.5" customHeight="1" x14ac:dyDescent="0.25">
      <c r="A11" s="126"/>
      <c r="B11" s="126"/>
      <c r="C11" s="126"/>
      <c r="D11" s="109"/>
      <c r="E11" s="109"/>
      <c r="F11" s="129"/>
      <c r="G11" s="126"/>
      <c r="H11" s="126"/>
      <c r="I11" s="129"/>
      <c r="J11" s="126"/>
      <c r="K11" s="129"/>
      <c r="L11" s="126"/>
      <c r="M11" s="126"/>
      <c r="N11" s="129"/>
      <c r="O11" s="126"/>
      <c r="P11" s="109"/>
    </row>
    <row r="12" spans="1:16" s="8" customFormat="1" ht="14.25" x14ac:dyDescent="0.25">
      <c r="A12" s="7"/>
      <c r="B12" s="40" t="s">
        <v>42</v>
      </c>
      <c r="C12" s="40" t="s">
        <v>186</v>
      </c>
      <c r="D12" s="20" t="s">
        <v>43</v>
      </c>
      <c r="E12" s="24">
        <f>E13</f>
        <v>2586.64</v>
      </c>
      <c r="F12" s="24">
        <f>F13</f>
        <v>2586.64</v>
      </c>
      <c r="G12" s="24">
        <f t="shared" ref="G12:P12" si="0">G13</f>
        <v>2157.13</v>
      </c>
      <c r="H12" s="24">
        <f t="shared" si="0"/>
        <v>193.11</v>
      </c>
      <c r="I12" s="24"/>
      <c r="J12" s="7">
        <f t="shared" si="0"/>
        <v>0.121</v>
      </c>
      <c r="K12" s="7">
        <f t="shared" si="0"/>
        <v>0.121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24">
        <f t="shared" si="0"/>
        <v>2586.761</v>
      </c>
    </row>
    <row r="13" spans="1:16" x14ac:dyDescent="0.25">
      <c r="A13" s="5"/>
      <c r="B13" s="29" t="s">
        <v>44</v>
      </c>
      <c r="C13" s="29" t="s">
        <v>154</v>
      </c>
      <c r="D13" s="21" t="s">
        <v>45</v>
      </c>
      <c r="E13" s="23">
        <f>F13</f>
        <v>2586.64</v>
      </c>
      <c r="F13" s="23">
        <f>('[1]Помісячний розпис заг'!$O$18)/1000</f>
        <v>2586.64</v>
      </c>
      <c r="G13" s="23">
        <f>('[1]Помісячний розпис заг'!$O$20+'[1]Помісячний розпис заг'!$O$21)/1000</f>
        <v>2157.13</v>
      </c>
      <c r="H13" s="23">
        <f>('[1]Помісячний розпис заг'!$O$26)/1000</f>
        <v>193.11</v>
      </c>
      <c r="I13" s="23"/>
      <c r="J13" s="5">
        <f>K13</f>
        <v>0.121</v>
      </c>
      <c r="K13" s="5">
        <v>0.121</v>
      </c>
      <c r="L13" s="5"/>
      <c r="M13" s="5"/>
      <c r="N13" s="5"/>
      <c r="O13" s="5"/>
      <c r="P13" s="23">
        <f>E13+J13</f>
        <v>2586.761</v>
      </c>
    </row>
    <row r="14" spans="1:16" ht="4.5" customHeight="1" x14ac:dyDescent="0.25">
      <c r="B14" s="5"/>
      <c r="C14" s="29"/>
      <c r="D14" s="21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s="8" customFormat="1" ht="14.25" x14ac:dyDescent="0.25">
      <c r="A15" s="7"/>
      <c r="B15" s="40" t="s">
        <v>46</v>
      </c>
      <c r="C15" s="40" t="s">
        <v>185</v>
      </c>
      <c r="D15" s="20" t="s">
        <v>47</v>
      </c>
      <c r="E15" s="24">
        <f>E16</f>
        <v>4922.2</v>
      </c>
      <c r="F15" s="24">
        <f>F16</f>
        <v>4922.2</v>
      </c>
      <c r="G15" s="24">
        <f t="shared" ref="G15:P15" si="1">G16</f>
        <v>3240.12</v>
      </c>
      <c r="H15" s="24">
        <f t="shared" si="1"/>
        <v>1304.93</v>
      </c>
      <c r="I15" s="24"/>
      <c r="J15" s="24">
        <f t="shared" si="1"/>
        <v>940.77599999999995</v>
      </c>
      <c r="K15" s="24">
        <f t="shared" si="1"/>
        <v>940.77599999999995</v>
      </c>
      <c r="L15" s="7">
        <f t="shared" si="1"/>
        <v>0</v>
      </c>
      <c r="M15" s="7">
        <f t="shared" si="1"/>
        <v>0</v>
      </c>
      <c r="N15" s="24">
        <f t="shared" si="1"/>
        <v>0</v>
      </c>
      <c r="O15" s="24">
        <f t="shared" si="1"/>
        <v>0</v>
      </c>
      <c r="P15" s="24">
        <f t="shared" si="1"/>
        <v>5862.9759999999997</v>
      </c>
    </row>
    <row r="16" spans="1:16" x14ac:dyDescent="0.25">
      <c r="A16" s="5"/>
      <c r="B16" s="29" t="s">
        <v>48</v>
      </c>
      <c r="C16" s="29" t="s">
        <v>179</v>
      </c>
      <c r="D16" s="21" t="s">
        <v>49</v>
      </c>
      <c r="E16" s="23">
        <f>F16</f>
        <v>4922.2</v>
      </c>
      <c r="F16" s="23">
        <f>('[1]Помісячний розпис заг'!$O$34)/1000</f>
        <v>4922.2</v>
      </c>
      <c r="G16" s="23">
        <f>('[1]Помісячний розпис заг'!$O$36+'[1]Помісячний розпис заг'!$O$37)/1000</f>
        <v>3240.12</v>
      </c>
      <c r="H16" s="23">
        <f>('[1]Помісячний розпис заг'!$O$43)/1000</f>
        <v>1304.93</v>
      </c>
      <c r="I16" s="23"/>
      <c r="J16" s="23">
        <f>K16</f>
        <v>940.77599999999995</v>
      </c>
      <c r="K16" s="23">
        <v>940.77599999999995</v>
      </c>
      <c r="L16" s="5"/>
      <c r="M16" s="5"/>
      <c r="N16" s="23"/>
      <c r="O16" s="23"/>
      <c r="P16" s="23">
        <f>E16+J16</f>
        <v>5862.9759999999997</v>
      </c>
    </row>
    <row r="17" spans="1:16" ht="5.25" customHeight="1" x14ac:dyDescent="0.25">
      <c r="A17" s="5"/>
      <c r="B17" s="29"/>
      <c r="C17" s="29"/>
      <c r="D17" s="2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s="8" customFormat="1" ht="24" x14ac:dyDescent="0.25">
      <c r="A18" s="7"/>
      <c r="B18" s="40" t="s">
        <v>50</v>
      </c>
      <c r="C18" s="40" t="s">
        <v>188</v>
      </c>
      <c r="D18" s="20" t="s">
        <v>51</v>
      </c>
      <c r="E18" s="24">
        <f>SUM(E19:E21)</f>
        <v>192</v>
      </c>
      <c r="F18" s="24">
        <f>SUM(F19:F21)</f>
        <v>192</v>
      </c>
      <c r="G18" s="24">
        <f t="shared" ref="G18:O18" si="2">SUM(G19:G21)</f>
        <v>0</v>
      </c>
      <c r="H18" s="24">
        <f t="shared" si="2"/>
        <v>0</v>
      </c>
      <c r="I18" s="24"/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3">
        <f>E18+J18</f>
        <v>192</v>
      </c>
    </row>
    <row r="19" spans="1:16" ht="22.5" x14ac:dyDescent="0.25">
      <c r="A19" s="5"/>
      <c r="B19" s="29" t="s">
        <v>52</v>
      </c>
      <c r="C19" s="29" t="s">
        <v>180</v>
      </c>
      <c r="D19" s="21" t="s">
        <v>54</v>
      </c>
      <c r="E19" s="23">
        <f>F19</f>
        <v>24</v>
      </c>
      <c r="F19" s="23">
        <f>'[1]Помісячний розпис заг'!$O$54/1000</f>
        <v>24</v>
      </c>
      <c r="G19" s="5"/>
      <c r="H19" s="5"/>
      <c r="I19" s="5"/>
      <c r="J19" s="5"/>
      <c r="K19" s="5"/>
      <c r="L19" s="5"/>
      <c r="M19" s="5"/>
      <c r="N19" s="5"/>
      <c r="O19" s="5"/>
      <c r="P19" s="23">
        <f t="shared" ref="P19:P21" si="3">E19+J19</f>
        <v>24</v>
      </c>
    </row>
    <row r="20" spans="1:16" ht="56.25" x14ac:dyDescent="0.25">
      <c r="A20" s="5"/>
      <c r="B20" s="29" t="s">
        <v>95</v>
      </c>
      <c r="C20" s="29" t="s">
        <v>207</v>
      </c>
      <c r="D20" s="21" t="s">
        <v>96</v>
      </c>
      <c r="E20" s="23">
        <f>F20</f>
        <v>20</v>
      </c>
      <c r="F20" s="23">
        <f>'[1]Помісячний розпис заг'!$O$56/1000</f>
        <v>20</v>
      </c>
      <c r="G20" s="5"/>
      <c r="H20" s="5"/>
      <c r="I20" s="5"/>
      <c r="J20" s="5"/>
      <c r="K20" s="5"/>
      <c r="L20" s="5"/>
      <c r="M20" s="5"/>
      <c r="N20" s="5"/>
      <c r="O20" s="5"/>
      <c r="P20" s="23">
        <f t="shared" si="3"/>
        <v>20</v>
      </c>
    </row>
    <row r="21" spans="1:16" ht="22.5" x14ac:dyDescent="0.25">
      <c r="A21" s="5"/>
      <c r="B21" s="29" t="s">
        <v>53</v>
      </c>
      <c r="C21" s="29" t="s">
        <v>180</v>
      </c>
      <c r="D21" s="21" t="s">
        <v>55</v>
      </c>
      <c r="E21" s="23">
        <f>F21</f>
        <v>148</v>
      </c>
      <c r="F21" s="23">
        <f>'[1]Помісячний розпис заг'!$O$64/1000</f>
        <v>148</v>
      </c>
      <c r="G21" s="5"/>
      <c r="H21" s="5"/>
      <c r="I21" s="5"/>
      <c r="J21" s="5"/>
      <c r="K21" s="5"/>
      <c r="L21" s="5"/>
      <c r="M21" s="5"/>
      <c r="N21" s="5"/>
      <c r="O21" s="5"/>
      <c r="P21" s="23">
        <f t="shared" si="3"/>
        <v>148</v>
      </c>
    </row>
    <row r="22" spans="1:16" ht="3.75" customHeight="1" x14ac:dyDescent="0.25">
      <c r="A22" s="5"/>
      <c r="B22" s="29"/>
      <c r="C22" s="29"/>
      <c r="D22" s="21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s="8" customFormat="1" ht="14.25" x14ac:dyDescent="0.25">
      <c r="A23" s="7"/>
      <c r="B23" s="40" t="s">
        <v>56</v>
      </c>
      <c r="C23" s="40" t="s">
        <v>181</v>
      </c>
      <c r="D23" s="20" t="s">
        <v>57</v>
      </c>
      <c r="E23" s="24">
        <f>SUM(E24:E27)</f>
        <v>2267.5699999999997</v>
      </c>
      <c r="F23" s="24">
        <f>SUM(F24:F27)</f>
        <v>2267.5699999999997</v>
      </c>
      <c r="G23" s="7">
        <f t="shared" ref="G23:P23" si="4">SUM(G24:G27)</f>
        <v>17.98</v>
      </c>
      <c r="H23" s="24">
        <f t="shared" si="4"/>
        <v>272.27999999999997</v>
      </c>
      <c r="I23" s="24"/>
      <c r="J23" s="24">
        <f t="shared" si="4"/>
        <v>1204.5820000000001</v>
      </c>
      <c r="K23" s="7">
        <f t="shared" si="4"/>
        <v>19.082000000000001</v>
      </c>
      <c r="L23" s="7">
        <f t="shared" si="4"/>
        <v>17.98</v>
      </c>
      <c r="M23" s="7">
        <f t="shared" si="4"/>
        <v>0</v>
      </c>
      <c r="N23" s="24">
        <f t="shared" si="4"/>
        <v>1185.5</v>
      </c>
      <c r="O23" s="24">
        <f t="shared" si="4"/>
        <v>1185.5</v>
      </c>
      <c r="P23" s="24">
        <f t="shared" si="4"/>
        <v>3472.152</v>
      </c>
    </row>
    <row r="24" spans="1:16" ht="22.5" hidden="1" x14ac:dyDescent="0.25">
      <c r="A24" s="5"/>
      <c r="B24" s="29" t="s">
        <v>99</v>
      </c>
      <c r="C24" s="29"/>
      <c r="D24" s="21" t="s">
        <v>100</v>
      </c>
      <c r="E24" s="5"/>
      <c r="F24" s="5"/>
      <c r="G24" s="5"/>
      <c r="H24" s="5"/>
      <c r="I24" s="5"/>
      <c r="J24" s="23"/>
      <c r="K24" s="5"/>
      <c r="L24" s="5"/>
      <c r="M24" s="5"/>
      <c r="N24" s="23"/>
      <c r="O24" s="23"/>
      <c r="P24" s="23">
        <f t="shared" ref="P24:P27" si="5">E24+J24</f>
        <v>0</v>
      </c>
    </row>
    <row r="25" spans="1:16" ht="18.75" customHeight="1" x14ac:dyDescent="0.25">
      <c r="A25" s="5"/>
      <c r="B25" s="29" t="s">
        <v>157</v>
      </c>
      <c r="C25" s="29" t="s">
        <v>182</v>
      </c>
      <c r="D25" s="21" t="s">
        <v>158</v>
      </c>
      <c r="E25" s="23">
        <f>F25</f>
        <v>610.30999999999995</v>
      </c>
      <c r="F25" s="23">
        <v>610.30999999999995</v>
      </c>
      <c r="G25" s="5"/>
      <c r="H25" s="5"/>
      <c r="I25" s="5"/>
      <c r="J25" s="23"/>
      <c r="K25" s="5"/>
      <c r="L25" s="5"/>
      <c r="M25" s="5"/>
      <c r="N25" s="23"/>
      <c r="O25" s="23"/>
      <c r="P25" s="23">
        <f t="shared" si="5"/>
        <v>610.30999999999995</v>
      </c>
    </row>
    <row r="26" spans="1:16" ht="18.75" customHeight="1" x14ac:dyDescent="0.25">
      <c r="A26" s="5"/>
      <c r="B26" s="29" t="s">
        <v>59</v>
      </c>
      <c r="C26" s="29" t="s">
        <v>182</v>
      </c>
      <c r="D26" s="21" t="s">
        <v>60</v>
      </c>
      <c r="E26" s="23">
        <f t="shared" ref="E26:E27" si="6">F26</f>
        <v>657.26</v>
      </c>
      <c r="F26" s="5">
        <v>657.26</v>
      </c>
      <c r="G26" s="5">
        <f>('[1]Помісячний розпис заг'!$O$72+'[1]Помісячний розпис заг'!$O$73)/1000</f>
        <v>17.98</v>
      </c>
      <c r="H26" s="5">
        <f>('[1]Помісячний розпис заг'!$O$77)/1000</f>
        <v>272.27999999999997</v>
      </c>
      <c r="I26" s="23"/>
      <c r="J26" s="23">
        <f>K26+O26</f>
        <v>1204.5820000000001</v>
      </c>
      <c r="K26" s="5">
        <v>19.082000000000001</v>
      </c>
      <c r="L26" s="5">
        <f>('[1]Поміс.розпис спец'!$O$28+'[1]Поміс.розпис спец'!$O$29)/1000</f>
        <v>17.98</v>
      </c>
      <c r="M26" s="5"/>
      <c r="N26" s="23">
        <f>O26</f>
        <v>1185.5</v>
      </c>
      <c r="O26" s="23">
        <v>1185.5</v>
      </c>
      <c r="P26" s="23">
        <f t="shared" si="5"/>
        <v>1861.8420000000001</v>
      </c>
    </row>
    <row r="27" spans="1:16" ht="20.25" customHeight="1" x14ac:dyDescent="0.25">
      <c r="A27" s="5"/>
      <c r="B27" s="29" t="s">
        <v>58</v>
      </c>
      <c r="C27" s="29" t="s">
        <v>182</v>
      </c>
      <c r="D27" s="21" t="s">
        <v>61</v>
      </c>
      <c r="E27" s="23">
        <f t="shared" si="6"/>
        <v>1000</v>
      </c>
      <c r="F27" s="23">
        <f>'[1]Помісячний розпис заг'!$O$68/1000</f>
        <v>1000</v>
      </c>
      <c r="G27" s="5"/>
      <c r="H27" s="5"/>
      <c r="I27" s="5"/>
      <c r="J27" s="5"/>
      <c r="K27" s="5"/>
      <c r="L27" s="5"/>
      <c r="M27" s="5"/>
      <c r="N27" s="5"/>
      <c r="O27" s="5"/>
      <c r="P27" s="23">
        <f t="shared" si="5"/>
        <v>1000</v>
      </c>
    </row>
    <row r="28" spans="1:16" ht="3" customHeight="1" x14ac:dyDescent="0.25">
      <c r="A28" s="5"/>
      <c r="B28" s="29"/>
      <c r="C28" s="29"/>
      <c r="D28" s="2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s="8" customFormat="1" ht="14.25" x14ac:dyDescent="0.25">
      <c r="A29" s="7"/>
      <c r="B29" s="40" t="s">
        <v>62</v>
      </c>
      <c r="C29" s="40" t="s">
        <v>187</v>
      </c>
      <c r="D29" s="20" t="s">
        <v>63</v>
      </c>
      <c r="E29" s="7">
        <f>E30</f>
        <v>877.9</v>
      </c>
      <c r="F29" s="7">
        <f>F30</f>
        <v>877.9</v>
      </c>
      <c r="G29" s="24">
        <f t="shared" ref="G29:P29" si="7">G30</f>
        <v>506.02</v>
      </c>
      <c r="H29" s="7">
        <f t="shared" si="7"/>
        <v>348.72</v>
      </c>
      <c r="I29" s="7"/>
      <c r="J29" s="24">
        <f t="shared" si="7"/>
        <v>7.2370000000000001</v>
      </c>
      <c r="K29" s="7">
        <f t="shared" si="7"/>
        <v>7.2370000000000001</v>
      </c>
      <c r="L29" s="7">
        <f t="shared" si="7"/>
        <v>0</v>
      </c>
      <c r="M29" s="7">
        <f t="shared" si="7"/>
        <v>0</v>
      </c>
      <c r="N29" s="24">
        <f t="shared" si="7"/>
        <v>0</v>
      </c>
      <c r="O29" s="24">
        <f t="shared" si="7"/>
        <v>0</v>
      </c>
      <c r="P29" s="7">
        <f t="shared" si="7"/>
        <v>885.13699999999994</v>
      </c>
    </row>
    <row r="30" spans="1:16" ht="22.5" x14ac:dyDescent="0.25">
      <c r="A30" s="5"/>
      <c r="B30" s="29" t="s">
        <v>64</v>
      </c>
      <c r="C30" s="29" t="s">
        <v>184</v>
      </c>
      <c r="D30" s="21" t="s">
        <v>65</v>
      </c>
      <c r="E30" s="23">
        <f>F30</f>
        <v>877.9</v>
      </c>
      <c r="F30" s="23">
        <f>('[1]Помісячний розпис заг'!$O$83)/1000</f>
        <v>877.9</v>
      </c>
      <c r="G30" s="23">
        <f>('[1]Помісячний розпис заг'!$O$85+'[1]Помісячний розпис заг'!$O$86)/1000</f>
        <v>506.02</v>
      </c>
      <c r="H30" s="23">
        <f>('[1]Помісячний розпис заг'!$O$90)/1000</f>
        <v>348.72</v>
      </c>
      <c r="I30" s="5"/>
      <c r="J30" s="23">
        <f>K30</f>
        <v>7.2370000000000001</v>
      </c>
      <c r="K30" s="5">
        <v>7.2370000000000001</v>
      </c>
      <c r="L30" s="5"/>
      <c r="M30" s="5"/>
      <c r="N30" s="23"/>
      <c r="O30" s="23"/>
      <c r="P30" s="23">
        <f t="shared" ref="P30" si="8">E30+J30</f>
        <v>885.13699999999994</v>
      </c>
    </row>
    <row r="31" spans="1:16" ht="3.75" customHeight="1" x14ac:dyDescent="0.25">
      <c r="A31" s="5"/>
      <c r="B31" s="29"/>
      <c r="C31" s="29"/>
      <c r="D31" s="21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s="8" customFormat="1" ht="14.25" x14ac:dyDescent="0.25">
      <c r="A32" s="7"/>
      <c r="B32" s="40" t="s">
        <v>66</v>
      </c>
      <c r="C32" s="40" t="s">
        <v>189</v>
      </c>
      <c r="D32" s="20" t="s">
        <v>67</v>
      </c>
      <c r="E32" s="24">
        <f>E33</f>
        <v>245</v>
      </c>
      <c r="F32" s="24">
        <f>F33</f>
        <v>245</v>
      </c>
      <c r="G32" s="7">
        <f t="shared" ref="G32:P32" si="9">G33</f>
        <v>0</v>
      </c>
      <c r="H32" s="7">
        <f t="shared" si="9"/>
        <v>0</v>
      </c>
      <c r="I32" s="7"/>
      <c r="J32" s="7">
        <f t="shared" si="9"/>
        <v>0</v>
      </c>
      <c r="K32" s="7">
        <f t="shared" si="9"/>
        <v>0</v>
      </c>
      <c r="L32" s="7">
        <f t="shared" si="9"/>
        <v>0</v>
      </c>
      <c r="M32" s="7">
        <f t="shared" si="9"/>
        <v>0</v>
      </c>
      <c r="N32" s="7">
        <f t="shared" si="9"/>
        <v>0</v>
      </c>
      <c r="O32" s="7">
        <f t="shared" si="9"/>
        <v>0</v>
      </c>
      <c r="P32" s="24">
        <f t="shared" si="9"/>
        <v>245</v>
      </c>
    </row>
    <row r="33" spans="1:16" ht="24" customHeight="1" x14ac:dyDescent="0.25">
      <c r="A33" s="5"/>
      <c r="B33" s="44">
        <v>120201</v>
      </c>
      <c r="C33" s="29" t="s">
        <v>190</v>
      </c>
      <c r="D33" s="21" t="s">
        <v>68</v>
      </c>
      <c r="E33" s="23">
        <f>F33</f>
        <v>245</v>
      </c>
      <c r="F33" s="23">
        <f>'[1]Помісячний розпис заг'!$O$101/1000</f>
        <v>245</v>
      </c>
      <c r="G33" s="5"/>
      <c r="H33" s="5"/>
      <c r="I33" s="5"/>
      <c r="J33" s="5"/>
      <c r="K33" s="5"/>
      <c r="L33" s="5"/>
      <c r="M33" s="5"/>
      <c r="N33" s="5"/>
      <c r="O33" s="5"/>
      <c r="P33" s="23">
        <f t="shared" ref="P33" si="10">E33+J33</f>
        <v>245</v>
      </c>
    </row>
    <row r="34" spans="1:16" ht="3" customHeight="1" x14ac:dyDescent="0.25">
      <c r="A34" s="5"/>
      <c r="B34" s="44"/>
      <c r="C34" s="29"/>
      <c r="D34" s="21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s="8" customFormat="1" ht="14.25" x14ac:dyDescent="0.25">
      <c r="A35" s="7"/>
      <c r="B35" s="45">
        <v>150000</v>
      </c>
      <c r="C35" s="40" t="s">
        <v>209</v>
      </c>
      <c r="D35" s="20" t="s">
        <v>69</v>
      </c>
      <c r="E35" s="7">
        <f>E36</f>
        <v>0</v>
      </c>
      <c r="F35" s="7"/>
      <c r="G35" s="7">
        <f t="shared" ref="G35:P35" si="11">G36</f>
        <v>0</v>
      </c>
      <c r="H35" s="7">
        <f t="shared" si="11"/>
        <v>0</v>
      </c>
      <c r="I35" s="7"/>
      <c r="J35" s="24">
        <f t="shared" si="11"/>
        <v>1100.7</v>
      </c>
      <c r="K35" s="7">
        <f t="shared" si="11"/>
        <v>0.7</v>
      </c>
      <c r="L35" s="7">
        <f t="shared" si="11"/>
        <v>0</v>
      </c>
      <c r="M35" s="7">
        <f t="shared" si="11"/>
        <v>0</v>
      </c>
      <c r="N35" s="24">
        <f t="shared" si="11"/>
        <v>1100</v>
      </c>
      <c r="O35" s="24">
        <f t="shared" si="11"/>
        <v>1100</v>
      </c>
      <c r="P35" s="24">
        <f t="shared" si="11"/>
        <v>1100.7</v>
      </c>
    </row>
    <row r="36" spans="1:16" x14ac:dyDescent="0.25">
      <c r="A36" s="5"/>
      <c r="B36" s="44">
        <v>150101</v>
      </c>
      <c r="C36" s="29" t="s">
        <v>209</v>
      </c>
      <c r="D36" s="21" t="s">
        <v>70</v>
      </c>
      <c r="E36" s="5"/>
      <c r="F36" s="5"/>
      <c r="G36" s="5"/>
      <c r="H36" s="5"/>
      <c r="I36" s="5"/>
      <c r="J36" s="23">
        <f>K36+N36</f>
        <v>1100.7</v>
      </c>
      <c r="K36" s="5">
        <v>0.7</v>
      </c>
      <c r="L36" s="5"/>
      <c r="M36" s="5"/>
      <c r="N36" s="23">
        <f>O36</f>
        <v>1100</v>
      </c>
      <c r="O36" s="23">
        <v>1100</v>
      </c>
      <c r="P36" s="23">
        <f t="shared" ref="P36" si="12">E36+J36</f>
        <v>1100.7</v>
      </c>
    </row>
    <row r="37" spans="1:16" ht="4.5" customHeight="1" x14ac:dyDescent="0.25">
      <c r="A37" s="5"/>
      <c r="B37" s="44"/>
      <c r="C37" s="29"/>
      <c r="D37" s="21"/>
      <c r="E37" s="5"/>
      <c r="F37" s="5"/>
      <c r="G37" s="5"/>
      <c r="H37" s="5"/>
      <c r="I37" s="5"/>
      <c r="J37" s="23"/>
      <c r="K37" s="5"/>
      <c r="L37" s="5"/>
      <c r="M37" s="5"/>
      <c r="N37" s="23"/>
      <c r="O37" s="23"/>
      <c r="P37" s="23"/>
    </row>
    <row r="38" spans="1:16" s="8" customFormat="1" ht="28.5" x14ac:dyDescent="0.25">
      <c r="A38" s="7"/>
      <c r="B38" s="45">
        <v>160000</v>
      </c>
      <c r="C38" s="40" t="s">
        <v>210</v>
      </c>
      <c r="D38" s="20" t="s">
        <v>101</v>
      </c>
      <c r="E38" s="24">
        <f>E39</f>
        <v>0</v>
      </c>
      <c r="F38" s="24">
        <f>F39</f>
        <v>0</v>
      </c>
      <c r="G38" s="24">
        <f t="shared" ref="G38:P38" si="13">G39</f>
        <v>0</v>
      </c>
      <c r="H38" s="24">
        <f t="shared" si="13"/>
        <v>0</v>
      </c>
      <c r="I38" s="24"/>
      <c r="J38" s="24">
        <f t="shared" si="13"/>
        <v>0</v>
      </c>
      <c r="K38" s="24">
        <f t="shared" si="13"/>
        <v>0</v>
      </c>
      <c r="L38" s="24">
        <f t="shared" si="13"/>
        <v>0</v>
      </c>
      <c r="M38" s="24">
        <f t="shared" si="13"/>
        <v>0</v>
      </c>
      <c r="N38" s="24">
        <f t="shared" si="13"/>
        <v>0</v>
      </c>
      <c r="O38" s="24">
        <f t="shared" si="13"/>
        <v>0</v>
      </c>
      <c r="P38" s="24">
        <f t="shared" si="13"/>
        <v>0</v>
      </c>
    </row>
    <row r="39" spans="1:16" x14ac:dyDescent="0.25">
      <c r="A39" s="5"/>
      <c r="B39" s="44">
        <v>160101</v>
      </c>
      <c r="C39" s="29" t="s">
        <v>210</v>
      </c>
      <c r="D39" s="21" t="s">
        <v>97</v>
      </c>
      <c r="E39" s="23">
        <f>F39</f>
        <v>0</v>
      </c>
      <c r="F39" s="23"/>
      <c r="G39" s="5"/>
      <c r="H39" s="5"/>
      <c r="I39" s="5"/>
      <c r="J39" s="5"/>
      <c r="K39" s="5"/>
      <c r="L39" s="5"/>
      <c r="M39" s="5"/>
      <c r="N39" s="5"/>
      <c r="O39" s="5"/>
      <c r="P39" s="23">
        <f t="shared" ref="P39" si="14">E39+J39</f>
        <v>0</v>
      </c>
    </row>
    <row r="40" spans="1:16" ht="3" customHeight="1" x14ac:dyDescent="0.25">
      <c r="A40" s="5"/>
      <c r="B40" s="44"/>
      <c r="C40" s="29"/>
      <c r="D40" s="21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s="8" customFormat="1" ht="14.25" x14ac:dyDescent="0.25">
      <c r="A41" s="7"/>
      <c r="B41" s="45">
        <v>170000</v>
      </c>
      <c r="C41" s="40" t="s">
        <v>191</v>
      </c>
      <c r="D41" s="20" t="s">
        <v>71</v>
      </c>
      <c r="E41" s="24">
        <f>E43+E42</f>
        <v>90</v>
      </c>
      <c r="F41" s="24">
        <f>F43+F42</f>
        <v>90</v>
      </c>
      <c r="G41" s="24">
        <f t="shared" ref="G41:P41" si="15">G43+G42</f>
        <v>0</v>
      </c>
      <c r="H41" s="24">
        <f t="shared" si="15"/>
        <v>0</v>
      </c>
      <c r="I41" s="24"/>
      <c r="J41" s="24">
        <f t="shared" si="15"/>
        <v>0</v>
      </c>
      <c r="K41" s="24">
        <f t="shared" si="15"/>
        <v>0</v>
      </c>
      <c r="L41" s="24">
        <f t="shared" si="15"/>
        <v>0</v>
      </c>
      <c r="M41" s="24">
        <f t="shared" si="15"/>
        <v>0</v>
      </c>
      <c r="N41" s="24">
        <f t="shared" si="15"/>
        <v>0</v>
      </c>
      <c r="O41" s="24">
        <f t="shared" si="15"/>
        <v>0</v>
      </c>
      <c r="P41" s="24">
        <f t="shared" si="15"/>
        <v>90</v>
      </c>
    </row>
    <row r="42" spans="1:16" s="8" customFormat="1" ht="22.5" hidden="1" x14ac:dyDescent="0.25">
      <c r="A42" s="7"/>
      <c r="B42" s="5">
        <v>170103</v>
      </c>
      <c r="C42" s="88"/>
      <c r="D42" s="21" t="s">
        <v>98</v>
      </c>
      <c r="E42" s="23"/>
      <c r="F42" s="23"/>
      <c r="G42" s="5"/>
      <c r="H42" s="5"/>
      <c r="I42" s="5"/>
      <c r="J42" s="23"/>
      <c r="K42" s="23"/>
      <c r="L42" s="5"/>
      <c r="M42" s="23"/>
      <c r="N42" s="5"/>
      <c r="O42" s="5"/>
      <c r="P42" s="23">
        <f t="shared" ref="P42:P43" si="16">E42+J42</f>
        <v>0</v>
      </c>
    </row>
    <row r="43" spans="1:16" ht="45" x14ac:dyDescent="0.25">
      <c r="A43" s="5"/>
      <c r="B43" s="5">
        <v>170703</v>
      </c>
      <c r="C43" s="29" t="s">
        <v>208</v>
      </c>
      <c r="D43" s="21" t="s">
        <v>72</v>
      </c>
      <c r="E43" s="23">
        <f>F43</f>
        <v>90</v>
      </c>
      <c r="F43" s="23">
        <f>'[1]Помісячний розпис заг'!$O$107/1000</f>
        <v>90</v>
      </c>
      <c r="G43" s="5"/>
      <c r="H43" s="5"/>
      <c r="I43" s="5"/>
      <c r="J43" s="23"/>
      <c r="K43" s="23"/>
      <c r="L43" s="5"/>
      <c r="M43" s="23"/>
      <c r="N43" s="5"/>
      <c r="O43" s="5"/>
      <c r="P43" s="23">
        <f t="shared" si="16"/>
        <v>90</v>
      </c>
    </row>
    <row r="44" spans="1:16" ht="3.75" customHeight="1" x14ac:dyDescent="0.25">
      <c r="A44" s="5"/>
      <c r="B44" s="5"/>
      <c r="C44" s="88"/>
      <c r="D44" s="21"/>
      <c r="E44" s="5"/>
      <c r="F44" s="5"/>
      <c r="G44" s="5"/>
      <c r="H44" s="5"/>
      <c r="I44" s="5"/>
      <c r="J44" s="5"/>
      <c r="K44" s="5"/>
      <c r="L44" s="5"/>
      <c r="M44" s="5"/>
      <c r="N44" s="33"/>
      <c r="O44" s="33"/>
      <c r="P44" s="5"/>
    </row>
    <row r="45" spans="1:16" s="8" customFormat="1" ht="14.25" x14ac:dyDescent="0.25">
      <c r="A45" s="7"/>
      <c r="B45" s="7">
        <v>240000</v>
      </c>
      <c r="C45" s="40" t="s">
        <v>193</v>
      </c>
      <c r="D45" s="20" t="s">
        <v>73</v>
      </c>
      <c r="E45" s="24">
        <f>E46+E47</f>
        <v>0</v>
      </c>
      <c r="F45" s="24">
        <f>F46+F47</f>
        <v>0</v>
      </c>
      <c r="G45" s="7">
        <f t="shared" ref="G45:P45" si="17">G46+G47</f>
        <v>0</v>
      </c>
      <c r="H45" s="7">
        <f t="shared" si="17"/>
        <v>0</v>
      </c>
      <c r="I45" s="7"/>
      <c r="J45" s="24">
        <f t="shared" si="17"/>
        <v>500</v>
      </c>
      <c r="K45" s="24">
        <f t="shared" si="17"/>
        <v>0</v>
      </c>
      <c r="L45" s="7">
        <f t="shared" si="17"/>
        <v>0</v>
      </c>
      <c r="M45" s="24">
        <f t="shared" si="17"/>
        <v>0</v>
      </c>
      <c r="N45" s="89">
        <f t="shared" si="17"/>
        <v>500</v>
      </c>
      <c r="O45" s="89">
        <f t="shared" si="17"/>
        <v>500</v>
      </c>
      <c r="P45" s="24">
        <f t="shared" si="17"/>
        <v>500</v>
      </c>
    </row>
    <row r="46" spans="1:16" hidden="1" x14ac:dyDescent="0.25">
      <c r="A46" s="5"/>
      <c r="B46" s="5">
        <v>240602</v>
      </c>
      <c r="C46" s="88"/>
      <c r="D46" s="21" t="s">
        <v>74</v>
      </c>
      <c r="E46" s="23"/>
      <c r="F46" s="23"/>
      <c r="G46" s="5"/>
      <c r="H46" s="5"/>
      <c r="I46" s="5"/>
      <c r="J46" s="23"/>
      <c r="K46" s="23"/>
      <c r="L46" s="5"/>
      <c r="M46" s="23"/>
      <c r="N46" s="33"/>
      <c r="O46" s="33"/>
      <c r="P46" s="23">
        <f t="shared" ref="P46:P47" si="18">E46+J46</f>
        <v>0</v>
      </c>
    </row>
    <row r="47" spans="1:16" ht="22.5" x14ac:dyDescent="0.25">
      <c r="A47" s="5"/>
      <c r="B47" s="5">
        <v>240604</v>
      </c>
      <c r="C47" s="29" t="s">
        <v>192</v>
      </c>
      <c r="D47" s="21" t="s">
        <v>80</v>
      </c>
      <c r="E47" s="23"/>
      <c r="F47" s="23"/>
      <c r="G47" s="5"/>
      <c r="H47" s="5"/>
      <c r="I47" s="5"/>
      <c r="J47" s="33">
        <f>N47</f>
        <v>500</v>
      </c>
      <c r="K47" s="5"/>
      <c r="L47" s="5"/>
      <c r="M47" s="5"/>
      <c r="N47" s="33">
        <f>O47</f>
        <v>500</v>
      </c>
      <c r="O47" s="33">
        <f>'[1]Поміс.розпис спец'!$O$58/1000</f>
        <v>500</v>
      </c>
      <c r="P47" s="23">
        <f t="shared" si="18"/>
        <v>500</v>
      </c>
    </row>
    <row r="48" spans="1:16" ht="3.75" customHeight="1" x14ac:dyDescent="0.25">
      <c r="A48" s="5"/>
      <c r="B48" s="5"/>
      <c r="C48" s="88"/>
      <c r="D48" s="21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s="8" customFormat="1" ht="19.5" customHeight="1" x14ac:dyDescent="0.25">
      <c r="A49" s="7"/>
      <c r="B49" s="7">
        <v>250000</v>
      </c>
      <c r="C49" s="19"/>
      <c r="D49" s="20" t="s">
        <v>82</v>
      </c>
      <c r="E49" s="24">
        <f>SUM(E50:E52)</f>
        <v>174.6</v>
      </c>
      <c r="F49" s="24">
        <f t="shared" ref="F49:P49" si="19">SUM(F50:F52)</f>
        <v>174.6</v>
      </c>
      <c r="G49" s="24">
        <f t="shared" si="19"/>
        <v>0</v>
      </c>
      <c r="H49" s="24">
        <f t="shared" si="19"/>
        <v>0</v>
      </c>
      <c r="I49" s="24">
        <f t="shared" si="19"/>
        <v>0</v>
      </c>
      <c r="J49" s="24">
        <f t="shared" si="19"/>
        <v>10.783999999999999</v>
      </c>
      <c r="K49" s="24">
        <f t="shared" si="19"/>
        <v>6.2839999999999998</v>
      </c>
      <c r="L49" s="24">
        <f t="shared" si="19"/>
        <v>0</v>
      </c>
      <c r="M49" s="24">
        <f t="shared" si="19"/>
        <v>0</v>
      </c>
      <c r="N49" s="24">
        <f t="shared" si="19"/>
        <v>4.5</v>
      </c>
      <c r="O49" s="24">
        <f t="shared" si="19"/>
        <v>4.5</v>
      </c>
      <c r="P49" s="24">
        <f t="shared" si="19"/>
        <v>185.38399999999999</v>
      </c>
    </row>
    <row r="50" spans="1:16" x14ac:dyDescent="0.25">
      <c r="A50" s="5"/>
      <c r="B50" s="5">
        <v>250380</v>
      </c>
      <c r="C50" s="88" t="s">
        <v>194</v>
      </c>
      <c r="D50" s="21" t="s">
        <v>127</v>
      </c>
      <c r="E50" s="23">
        <f>F50</f>
        <v>35.5</v>
      </c>
      <c r="F50" s="23">
        <f>'[1]Помісячний розпис заг'!$O$118/1000</f>
        <v>35.5</v>
      </c>
      <c r="G50" s="5"/>
      <c r="H50" s="5"/>
      <c r="I50" s="5"/>
      <c r="J50" s="5"/>
      <c r="K50" s="5"/>
      <c r="L50" s="5"/>
      <c r="M50" s="5"/>
      <c r="N50" s="5"/>
      <c r="O50" s="5"/>
      <c r="P50" s="23">
        <f t="shared" ref="P50:P51" si="20">E50+J50</f>
        <v>35.5</v>
      </c>
    </row>
    <row r="51" spans="1:16" x14ac:dyDescent="0.25">
      <c r="A51" s="5"/>
      <c r="B51" s="5">
        <v>250404</v>
      </c>
      <c r="C51" s="88" t="s">
        <v>211</v>
      </c>
      <c r="D51" s="21" t="s">
        <v>75</v>
      </c>
      <c r="E51" s="23">
        <f>F51</f>
        <v>139.1</v>
      </c>
      <c r="F51" s="23">
        <f>'[1]Помісячний розпис заг'!$O$112/1000</f>
        <v>139.1</v>
      </c>
      <c r="G51" s="5"/>
      <c r="H51" s="5"/>
      <c r="I51" s="5"/>
      <c r="J51" s="23">
        <f>K51+N51</f>
        <v>10.783999999999999</v>
      </c>
      <c r="K51" s="23">
        <v>6.2839999999999998</v>
      </c>
      <c r="L51" s="23"/>
      <c r="M51" s="23"/>
      <c r="N51" s="23">
        <f>O51</f>
        <v>4.5</v>
      </c>
      <c r="O51" s="23">
        <v>4.5</v>
      </c>
      <c r="P51" s="23">
        <f t="shared" si="20"/>
        <v>149.88399999999999</v>
      </c>
    </row>
    <row r="52" spans="1:16" ht="22.5" hidden="1" x14ac:dyDescent="0.25">
      <c r="A52" s="5"/>
      <c r="B52" s="5"/>
      <c r="C52" s="88"/>
      <c r="D52" s="21" t="s">
        <v>79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3" customHeight="1" x14ac:dyDescent="0.25">
      <c r="A53" s="5"/>
      <c r="B53" s="5"/>
      <c r="C53" s="88"/>
      <c r="D53" s="21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s="8" customFormat="1" ht="14.25" x14ac:dyDescent="0.25">
      <c r="A54" s="7"/>
      <c r="B54" s="7"/>
      <c r="C54" s="19"/>
      <c r="D54" s="20" t="s">
        <v>76</v>
      </c>
      <c r="E54" s="24">
        <f>E12+E15+E18+E23+E29+E32+E35+E41+E45+E49+E38</f>
        <v>11355.91</v>
      </c>
      <c r="F54" s="24">
        <f>F12+F15+F18+F23+F29+F32+F35+F41+F45+F49+F38</f>
        <v>11355.91</v>
      </c>
      <c r="G54" s="24">
        <f t="shared" ref="G54:P54" si="21">G12+G15+G18+G23+G29+G32+G35+G41+G45+G49+G38</f>
        <v>5921.25</v>
      </c>
      <c r="H54" s="24">
        <f t="shared" si="21"/>
        <v>2119.04</v>
      </c>
      <c r="I54" s="24"/>
      <c r="J54" s="24">
        <f>J12+J15+J18+J23+J29+J32+J35+J41+J45+J49+J38</f>
        <v>3764.2000000000003</v>
      </c>
      <c r="K54" s="24">
        <f t="shared" si="21"/>
        <v>974.19999999999993</v>
      </c>
      <c r="L54" s="24">
        <f t="shared" si="21"/>
        <v>17.98</v>
      </c>
      <c r="M54" s="24">
        <f t="shared" si="21"/>
        <v>0</v>
      </c>
      <c r="N54" s="24">
        <f t="shared" si="21"/>
        <v>2790</v>
      </c>
      <c r="O54" s="24">
        <f t="shared" si="21"/>
        <v>2790</v>
      </c>
      <c r="P54" s="24">
        <f t="shared" si="21"/>
        <v>15120.11</v>
      </c>
    </row>
    <row r="55" spans="1:16" ht="3" customHeight="1" x14ac:dyDescent="0.25">
      <c r="A55" s="5"/>
      <c r="B55" s="5"/>
      <c r="C55" s="5"/>
      <c r="D55" s="21"/>
      <c r="E55" s="23"/>
      <c r="F55" s="23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22.5" hidden="1" x14ac:dyDescent="0.25">
      <c r="B56" s="5">
        <v>250302</v>
      </c>
      <c r="C56" s="5"/>
      <c r="D56" s="21" t="s">
        <v>77</v>
      </c>
      <c r="E56" s="23" t="e">
        <f>#REF!</f>
        <v>#REF!</v>
      </c>
      <c r="F56" s="23"/>
      <c r="G56" s="5" t="e">
        <f>#REF!</f>
        <v>#REF!</v>
      </c>
      <c r="H56" s="5" t="e">
        <f>#REF!</f>
        <v>#REF!</v>
      </c>
      <c r="I56" s="5"/>
      <c r="J56" s="5" t="e">
        <f>#REF!</f>
        <v>#REF!</v>
      </c>
      <c r="K56" s="5" t="e">
        <f>#REF!</f>
        <v>#REF!</v>
      </c>
      <c r="L56" s="5" t="e">
        <f>#REF!</f>
        <v>#REF!</v>
      </c>
      <c r="M56" s="5" t="e">
        <f>#REF!</f>
        <v>#REF!</v>
      </c>
      <c r="N56" s="5" t="e">
        <f>#REF!</f>
        <v>#REF!</v>
      </c>
      <c r="O56" s="5" t="e">
        <f>#REF!</f>
        <v>#REF!</v>
      </c>
      <c r="P56" s="23" t="e">
        <f>#REF!</f>
        <v>#REF!</v>
      </c>
    </row>
    <row r="57" spans="1:16" ht="3" hidden="1" customHeight="1" x14ac:dyDescent="0.25">
      <c r="B57" s="5"/>
      <c r="C57" s="5"/>
      <c r="D57" s="21"/>
      <c r="E57" s="23"/>
      <c r="F57" s="23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s="8" customFormat="1" ht="14.25" hidden="1" x14ac:dyDescent="0.25">
      <c r="B58" s="7"/>
      <c r="C58" s="7"/>
      <c r="D58" s="20" t="s">
        <v>78</v>
      </c>
      <c r="E58" s="24" t="e">
        <f>E54+E56</f>
        <v>#REF!</v>
      </c>
      <c r="F58" s="24"/>
      <c r="G58" s="24" t="e">
        <f t="shared" ref="G58:O58" si="22">G54+G56</f>
        <v>#REF!</v>
      </c>
      <c r="H58" s="7" t="e">
        <f t="shared" si="22"/>
        <v>#REF!</v>
      </c>
      <c r="I58" s="7"/>
      <c r="J58" s="24" t="e">
        <f t="shared" si="22"/>
        <v>#REF!</v>
      </c>
      <c r="K58" s="24" t="e">
        <f t="shared" si="22"/>
        <v>#REF!</v>
      </c>
      <c r="L58" s="7" t="e">
        <f t="shared" si="22"/>
        <v>#REF!</v>
      </c>
      <c r="M58" s="24" t="e">
        <f t="shared" si="22"/>
        <v>#REF!</v>
      </c>
      <c r="N58" s="24" t="e">
        <f t="shared" si="22"/>
        <v>#REF!</v>
      </c>
      <c r="O58" s="24" t="e">
        <f t="shared" si="22"/>
        <v>#REF!</v>
      </c>
      <c r="P58" s="24" t="e">
        <f>P54+P56</f>
        <v>#REF!</v>
      </c>
    </row>
    <row r="59" spans="1:16" s="8" customFormat="1" ht="14.25" x14ac:dyDescent="0.25">
      <c r="B59" s="37"/>
      <c r="C59" s="37"/>
      <c r="D59" s="92"/>
      <c r="E59" s="38"/>
      <c r="F59" s="38"/>
      <c r="G59" s="38"/>
      <c r="H59" s="37"/>
      <c r="I59" s="37"/>
      <c r="J59" s="38"/>
      <c r="K59" s="38"/>
      <c r="L59" s="37"/>
      <c r="M59" s="38"/>
      <c r="N59" s="38"/>
      <c r="O59" s="38"/>
      <c r="P59" s="38"/>
    </row>
    <row r="60" spans="1:16" s="8" customFormat="1" ht="14.25" x14ac:dyDescent="0.25">
      <c r="A60" s="130" t="s">
        <v>169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</row>
    <row r="61" spans="1:16" ht="13.5" customHeight="1" x14ac:dyDescent="0.25">
      <c r="A61" s="130" t="s">
        <v>168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</row>
    <row r="62" spans="1:16" x14ac:dyDescent="0.25">
      <c r="D62" s="14"/>
    </row>
    <row r="63" spans="1:16" s="22" customFormat="1" ht="17.25" customHeight="1" x14ac:dyDescent="0.25">
      <c r="A63" s="115" t="s">
        <v>148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22"/>
      <c r="L63" s="122"/>
      <c r="M63" s="122"/>
    </row>
    <row r="64" spans="1:16" x14ac:dyDescent="0.25">
      <c r="D64" s="14"/>
      <c r="H64" s="39"/>
      <c r="I64" s="39"/>
      <c r="J64" s="39"/>
      <c r="K64" s="39"/>
      <c r="L64" s="39"/>
      <c r="M64" s="39"/>
    </row>
    <row r="65" spans="4:4" x14ac:dyDescent="0.25">
      <c r="D65" s="14"/>
    </row>
    <row r="66" spans="4:4" x14ac:dyDescent="0.25">
      <c r="D66" s="14"/>
    </row>
    <row r="67" spans="4:4" x14ac:dyDescent="0.25">
      <c r="D67" s="14"/>
    </row>
    <row r="68" spans="4:4" x14ac:dyDescent="0.25">
      <c r="D68" s="14"/>
    </row>
    <row r="69" spans="4:4" x14ac:dyDescent="0.25">
      <c r="D69" s="14"/>
    </row>
    <row r="70" spans="4:4" x14ac:dyDescent="0.25">
      <c r="D70" s="14"/>
    </row>
    <row r="71" spans="4:4" x14ac:dyDescent="0.25">
      <c r="D71" s="14"/>
    </row>
    <row r="72" spans="4:4" x14ac:dyDescent="0.25">
      <c r="D72" s="14"/>
    </row>
    <row r="73" spans="4:4" x14ac:dyDescent="0.25">
      <c r="D73" s="14"/>
    </row>
    <row r="74" spans="4:4" x14ac:dyDescent="0.25">
      <c r="D74" s="14"/>
    </row>
    <row r="75" spans="4:4" x14ac:dyDescent="0.25">
      <c r="D75" s="14"/>
    </row>
    <row r="76" spans="4:4" x14ac:dyDescent="0.25">
      <c r="D76" s="14"/>
    </row>
  </sheetData>
  <mergeCells count="28">
    <mergeCell ref="N1:P1"/>
    <mergeCell ref="B4:P4"/>
    <mergeCell ref="B5:P5"/>
    <mergeCell ref="L2:P2"/>
    <mergeCell ref="B8:B11"/>
    <mergeCell ref="J8:O8"/>
    <mergeCell ref="J9:J11"/>
    <mergeCell ref="K9:K11"/>
    <mergeCell ref="L9:M9"/>
    <mergeCell ref="L10:L11"/>
    <mergeCell ref="M10:M11"/>
    <mergeCell ref="N9:N11"/>
    <mergeCell ref="K63:M63"/>
    <mergeCell ref="D8:D11"/>
    <mergeCell ref="E9:E11"/>
    <mergeCell ref="G9:H9"/>
    <mergeCell ref="G10:G11"/>
    <mergeCell ref="H10:H11"/>
    <mergeCell ref="I9:I11"/>
    <mergeCell ref="F9:F11"/>
    <mergeCell ref="E8:I8"/>
    <mergeCell ref="A60:P60"/>
    <mergeCell ref="A61:P61"/>
    <mergeCell ref="A63:J63"/>
    <mergeCell ref="A8:A11"/>
    <mergeCell ref="C8:C11"/>
    <mergeCell ref="O10:O11"/>
    <mergeCell ref="P8:P11"/>
  </mergeCells>
  <pageMargins left="0.78740157480314965" right="0.78740157480314965" top="1.1811023622047245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L24" sqref="L24"/>
    </sheetView>
  </sheetViews>
  <sheetFormatPr defaultRowHeight="13.5" x14ac:dyDescent="0.25"/>
  <cols>
    <col min="1" max="1" width="9.140625" style="4"/>
    <col min="2" max="2" width="10.42578125" style="4" customWidth="1"/>
    <col min="3" max="3" width="11.28515625" style="4" customWidth="1"/>
    <col min="4" max="4" width="17.140625" style="4" customWidth="1"/>
    <col min="5" max="5" width="54.5703125" style="4" customWidth="1"/>
    <col min="6" max="6" width="8" style="4" customWidth="1"/>
    <col min="7" max="7" width="6.28515625" style="4" customWidth="1"/>
    <col min="8" max="8" width="6.140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32" t="s">
        <v>85</v>
      </c>
      <c r="G1" s="132"/>
      <c r="H1" s="132"/>
      <c r="I1" s="93"/>
    </row>
    <row r="2" spans="1:9" ht="27" customHeight="1" x14ac:dyDescent="0.25">
      <c r="F2" s="132" t="s">
        <v>203</v>
      </c>
      <c r="G2" s="132"/>
      <c r="H2" s="132"/>
      <c r="I2" s="132"/>
    </row>
    <row r="3" spans="1:9" ht="15" x14ac:dyDescent="0.25">
      <c r="B3" s="113" t="s">
        <v>161</v>
      </c>
      <c r="C3" s="113"/>
      <c r="D3" s="113"/>
      <c r="E3" s="113"/>
      <c r="F3" s="113"/>
      <c r="G3" s="113"/>
      <c r="H3" s="113"/>
      <c r="I3" s="113"/>
    </row>
    <row r="4" spans="1:9" ht="15" customHeight="1" x14ac:dyDescent="0.25">
      <c r="H4" s="137" t="s">
        <v>105</v>
      </c>
      <c r="I4" s="137"/>
    </row>
    <row r="5" spans="1:9" s="14" customFormat="1" ht="26.25" customHeight="1" x14ac:dyDescent="0.25">
      <c r="A5" s="139" t="s">
        <v>167</v>
      </c>
      <c r="B5" s="134" t="s">
        <v>166</v>
      </c>
      <c r="C5" s="134" t="s">
        <v>151</v>
      </c>
      <c r="D5" s="134" t="s">
        <v>165</v>
      </c>
      <c r="E5" s="139" t="s">
        <v>87</v>
      </c>
      <c r="F5" s="138" t="s">
        <v>164</v>
      </c>
      <c r="G5" s="138" t="s">
        <v>86</v>
      </c>
      <c r="H5" s="138" t="s">
        <v>163</v>
      </c>
      <c r="I5" s="138" t="s">
        <v>162</v>
      </c>
    </row>
    <row r="6" spans="1:9" s="14" customFormat="1" ht="18.75" customHeight="1" x14ac:dyDescent="0.25">
      <c r="A6" s="139"/>
      <c r="B6" s="135"/>
      <c r="C6" s="135"/>
      <c r="D6" s="135"/>
      <c r="E6" s="139"/>
      <c r="F6" s="138"/>
      <c r="G6" s="138"/>
      <c r="H6" s="138"/>
      <c r="I6" s="138"/>
    </row>
    <row r="7" spans="1:9" s="14" customFormat="1" ht="45.75" customHeight="1" x14ac:dyDescent="0.25">
      <c r="A7" s="139"/>
      <c r="B7" s="136"/>
      <c r="C7" s="136"/>
      <c r="D7" s="136"/>
      <c r="E7" s="139"/>
      <c r="F7" s="138"/>
      <c r="G7" s="138"/>
      <c r="H7" s="138"/>
      <c r="I7" s="138"/>
    </row>
    <row r="8" spans="1:9" s="8" customFormat="1" ht="14.25" x14ac:dyDescent="0.25">
      <c r="A8" s="7"/>
      <c r="B8" s="19" t="s">
        <v>84</v>
      </c>
      <c r="C8" s="20"/>
      <c r="D8" s="20"/>
      <c r="E8" s="7"/>
      <c r="F8" s="24">
        <f>F14+F26+F29+F20</f>
        <v>2790</v>
      </c>
      <c r="G8" s="7"/>
      <c r="H8" s="7"/>
      <c r="I8" s="24">
        <f t="shared" ref="I8:I26" si="0">F8</f>
        <v>2790</v>
      </c>
    </row>
    <row r="9" spans="1:9" ht="14.25" x14ac:dyDescent="0.25">
      <c r="A9" s="5"/>
      <c r="B9" s="26">
        <v>100203</v>
      </c>
      <c r="C9" s="94" t="s">
        <v>183</v>
      </c>
      <c r="D9" s="26"/>
      <c r="E9" s="26"/>
      <c r="F9" s="27">
        <f>SUM(F10:F11)</f>
        <v>160</v>
      </c>
      <c r="G9" s="9"/>
      <c r="H9" s="9"/>
      <c r="I9" s="27">
        <f>F9</f>
        <v>160</v>
      </c>
    </row>
    <row r="10" spans="1:9" ht="14.25" customHeight="1" x14ac:dyDescent="0.25">
      <c r="A10" s="5"/>
      <c r="B10" s="29" t="s">
        <v>90</v>
      </c>
      <c r="C10" s="95"/>
      <c r="D10" s="12"/>
      <c r="E10" s="5" t="s">
        <v>173</v>
      </c>
      <c r="F10" s="23">
        <v>60</v>
      </c>
      <c r="G10" s="5"/>
      <c r="H10" s="5"/>
      <c r="I10" s="23">
        <f t="shared" si="0"/>
        <v>60</v>
      </c>
    </row>
    <row r="11" spans="1:9" ht="14.25" customHeight="1" x14ac:dyDescent="0.25">
      <c r="A11" s="5"/>
      <c r="B11" s="29" t="s">
        <v>90</v>
      </c>
      <c r="C11" s="104"/>
      <c r="D11" s="105"/>
      <c r="E11" s="5" t="s">
        <v>204</v>
      </c>
      <c r="F11" s="23">
        <v>100</v>
      </c>
      <c r="G11" s="5"/>
      <c r="H11" s="5"/>
      <c r="I11" s="23">
        <f t="shared" si="0"/>
        <v>100</v>
      </c>
    </row>
    <row r="12" spans="1:9" s="28" customFormat="1" ht="14.25" customHeight="1" x14ac:dyDescent="0.25">
      <c r="A12" s="9"/>
      <c r="B12" s="41" t="s">
        <v>174</v>
      </c>
      <c r="C12" s="96"/>
      <c r="D12" s="42"/>
      <c r="E12" s="9"/>
      <c r="F12" s="27">
        <f>F13</f>
        <v>4.5</v>
      </c>
      <c r="G12" s="9"/>
      <c r="H12" s="9"/>
      <c r="I12" s="27">
        <f t="shared" si="0"/>
        <v>4.5</v>
      </c>
    </row>
    <row r="13" spans="1:9" ht="15" customHeight="1" x14ac:dyDescent="0.25">
      <c r="A13" s="5"/>
      <c r="B13" s="87" t="s">
        <v>90</v>
      </c>
      <c r="C13" s="100"/>
      <c r="D13" s="101"/>
      <c r="E13" s="5" t="s">
        <v>206</v>
      </c>
      <c r="F13" s="23">
        <v>4.5</v>
      </c>
      <c r="G13" s="5"/>
      <c r="H13" s="5"/>
      <c r="I13" s="23">
        <f t="shared" si="0"/>
        <v>4.5</v>
      </c>
    </row>
    <row r="14" spans="1:9" s="8" customFormat="1" ht="14.25" x14ac:dyDescent="0.25">
      <c r="A14" s="7"/>
      <c r="B14" s="25"/>
      <c r="C14" s="97"/>
      <c r="D14" s="30"/>
      <c r="E14" s="7" t="s">
        <v>91</v>
      </c>
      <c r="F14" s="24">
        <f>F9+F12</f>
        <v>164.5</v>
      </c>
      <c r="G14" s="7"/>
      <c r="H14" s="7"/>
      <c r="I14" s="24">
        <f t="shared" si="0"/>
        <v>164.5</v>
      </c>
    </row>
    <row r="15" spans="1:9" s="28" customFormat="1" ht="14.25" x14ac:dyDescent="0.25">
      <c r="A15" s="9"/>
      <c r="B15" s="26">
        <v>150101</v>
      </c>
      <c r="C15" s="94"/>
      <c r="D15" s="35"/>
      <c r="E15" s="9"/>
      <c r="F15" s="27">
        <f>F20</f>
        <v>1100</v>
      </c>
      <c r="G15" s="9"/>
      <c r="H15" s="9"/>
      <c r="I15" s="27">
        <f>F15</f>
        <v>1100</v>
      </c>
    </row>
    <row r="16" spans="1:9" ht="13.5" customHeight="1" x14ac:dyDescent="0.25">
      <c r="A16" s="5"/>
      <c r="B16" s="142">
        <v>3122</v>
      </c>
      <c r="C16" s="140"/>
      <c r="D16" s="85"/>
      <c r="E16" s="5" t="s">
        <v>93</v>
      </c>
      <c r="F16" s="23">
        <v>200</v>
      </c>
      <c r="G16" s="5"/>
      <c r="H16" s="5"/>
      <c r="I16" s="23">
        <f>F16</f>
        <v>200</v>
      </c>
    </row>
    <row r="17" spans="1:16" ht="13.5" customHeight="1" x14ac:dyDescent="0.25">
      <c r="A17" s="5"/>
      <c r="B17" s="143"/>
      <c r="C17" s="141"/>
      <c r="D17" s="86"/>
      <c r="E17" s="5" t="s">
        <v>198</v>
      </c>
      <c r="F17" s="23">
        <v>600</v>
      </c>
      <c r="G17" s="5"/>
      <c r="H17" s="5"/>
      <c r="I17" s="23">
        <f>F17</f>
        <v>600</v>
      </c>
    </row>
    <row r="18" spans="1:16" x14ac:dyDescent="0.25">
      <c r="A18" s="5"/>
      <c r="B18" s="143"/>
      <c r="C18" s="141"/>
      <c r="D18" s="86"/>
      <c r="E18" s="5" t="s">
        <v>195</v>
      </c>
      <c r="F18" s="23">
        <v>200</v>
      </c>
      <c r="G18" s="5"/>
      <c r="H18" s="5"/>
      <c r="I18" s="23">
        <f t="shared" ref="I18:I23" si="1">F18</f>
        <v>200</v>
      </c>
    </row>
    <row r="19" spans="1:16" ht="27" x14ac:dyDescent="0.25">
      <c r="A19" s="5"/>
      <c r="B19" s="143"/>
      <c r="C19" s="141"/>
      <c r="D19" s="86"/>
      <c r="E19" s="5" t="s">
        <v>175</v>
      </c>
      <c r="F19" s="23">
        <v>100</v>
      </c>
      <c r="G19" s="5"/>
      <c r="H19" s="5"/>
      <c r="I19" s="23">
        <f t="shared" si="1"/>
        <v>100</v>
      </c>
    </row>
    <row r="20" spans="1:16" s="8" customFormat="1" ht="14.25" x14ac:dyDescent="0.25">
      <c r="A20" s="7"/>
      <c r="B20" s="25"/>
      <c r="C20" s="98"/>
      <c r="D20" s="34"/>
      <c r="E20" s="7" t="s">
        <v>94</v>
      </c>
      <c r="F20" s="24">
        <f>SUM(F16:F19)</f>
        <v>1100</v>
      </c>
      <c r="G20" s="7"/>
      <c r="H20" s="7"/>
      <c r="I20" s="24">
        <f t="shared" si="1"/>
        <v>1100</v>
      </c>
    </row>
    <row r="21" spans="1:16" ht="14.25" x14ac:dyDescent="0.25">
      <c r="A21" s="5"/>
      <c r="B21" s="26">
        <v>100203</v>
      </c>
      <c r="C21" s="94" t="s">
        <v>183</v>
      </c>
      <c r="D21" s="26"/>
      <c r="E21" s="26"/>
      <c r="F21" s="27">
        <f>F22+F23</f>
        <v>1025.5</v>
      </c>
      <c r="G21" s="9"/>
      <c r="H21" s="9"/>
      <c r="I21" s="27">
        <f t="shared" si="1"/>
        <v>1025.5</v>
      </c>
    </row>
    <row r="22" spans="1:16" x14ac:dyDescent="0.25">
      <c r="A22" s="5"/>
      <c r="B22" s="12">
        <v>3132</v>
      </c>
      <c r="C22" s="95"/>
      <c r="D22" s="12"/>
      <c r="E22" s="5" t="s">
        <v>176</v>
      </c>
      <c r="F22" s="23">
        <v>985.5</v>
      </c>
      <c r="G22" s="5"/>
      <c r="H22" s="5"/>
      <c r="I22" s="23">
        <f t="shared" si="1"/>
        <v>985.5</v>
      </c>
    </row>
    <row r="23" spans="1:16" x14ac:dyDescent="0.25">
      <c r="A23" s="5"/>
      <c r="B23" s="12"/>
      <c r="C23" s="95"/>
      <c r="D23" s="36"/>
      <c r="E23" s="5" t="s">
        <v>205</v>
      </c>
      <c r="F23" s="23">
        <v>40</v>
      </c>
      <c r="G23" s="5"/>
      <c r="H23" s="5"/>
      <c r="I23" s="23">
        <f t="shared" si="1"/>
        <v>40</v>
      </c>
    </row>
    <row r="24" spans="1:16" s="28" customFormat="1" ht="14.25" customHeight="1" x14ac:dyDescent="0.25">
      <c r="A24" s="9"/>
      <c r="B24" s="26">
        <v>240604</v>
      </c>
      <c r="C24" s="94" t="s">
        <v>192</v>
      </c>
      <c r="D24" s="26"/>
      <c r="E24" s="26"/>
      <c r="F24" s="27">
        <f>F25</f>
        <v>500</v>
      </c>
      <c r="G24" s="9"/>
      <c r="H24" s="9"/>
      <c r="I24" s="27">
        <f t="shared" si="0"/>
        <v>500</v>
      </c>
    </row>
    <row r="25" spans="1:16" ht="14.25" customHeight="1" x14ac:dyDescent="0.25">
      <c r="A25" s="5"/>
      <c r="B25" s="12">
        <v>3132</v>
      </c>
      <c r="C25" s="95"/>
      <c r="D25" s="12"/>
      <c r="E25" s="5" t="s">
        <v>177</v>
      </c>
      <c r="F25" s="23">
        <v>500</v>
      </c>
      <c r="G25" s="5"/>
      <c r="H25" s="5"/>
      <c r="I25" s="23">
        <f t="shared" si="0"/>
        <v>500</v>
      </c>
    </row>
    <row r="26" spans="1:16" s="8" customFormat="1" ht="14.25" x14ac:dyDescent="0.25">
      <c r="A26" s="7"/>
      <c r="B26" s="25"/>
      <c r="C26" s="98"/>
      <c r="D26" s="25"/>
      <c r="E26" s="7" t="s">
        <v>89</v>
      </c>
      <c r="F26" s="24">
        <f>F24+F21</f>
        <v>1525.5</v>
      </c>
      <c r="G26" s="7"/>
      <c r="H26" s="7"/>
      <c r="I26" s="24">
        <f t="shared" si="0"/>
        <v>1525.5</v>
      </c>
    </row>
    <row r="27" spans="1:16" s="28" customFormat="1" ht="13.5" hidden="1" customHeight="1" x14ac:dyDescent="0.25">
      <c r="A27" s="9"/>
      <c r="B27" s="26">
        <v>150101</v>
      </c>
      <c r="C27" s="94"/>
      <c r="D27" s="26"/>
      <c r="E27" s="26"/>
      <c r="F27" s="27">
        <f>SUM(F28:F28)</f>
        <v>0</v>
      </c>
      <c r="G27" s="9"/>
      <c r="H27" s="9"/>
      <c r="I27" s="27">
        <f>F27</f>
        <v>0</v>
      </c>
    </row>
    <row r="28" spans="1:16" ht="12.75" hidden="1" customHeight="1" x14ac:dyDescent="0.25">
      <c r="A28" s="5"/>
      <c r="B28" s="12">
        <v>3142</v>
      </c>
      <c r="C28" s="99"/>
      <c r="D28" s="84"/>
      <c r="E28" s="5" t="s">
        <v>178</v>
      </c>
      <c r="F28" s="23"/>
      <c r="G28" s="5"/>
      <c r="H28" s="5"/>
      <c r="I28" s="23">
        <f>F28</f>
        <v>0</v>
      </c>
    </row>
    <row r="29" spans="1:16" s="8" customFormat="1" ht="14.25" hidden="1" x14ac:dyDescent="0.25">
      <c r="A29" s="7"/>
      <c r="B29" s="7"/>
      <c r="C29" s="40"/>
      <c r="D29" s="7"/>
      <c r="E29" s="7" t="s">
        <v>88</v>
      </c>
      <c r="F29" s="24">
        <f>SUM(F28:F28)</f>
        <v>0</v>
      </c>
      <c r="G29" s="7"/>
      <c r="H29" s="7"/>
      <c r="I29" s="24">
        <f t="shared" ref="I29" si="2">F29</f>
        <v>0</v>
      </c>
    </row>
    <row r="30" spans="1:16" s="8" customFormat="1" ht="3" hidden="1" customHeight="1" x14ac:dyDescent="0.25">
      <c r="A30" s="7"/>
      <c r="B30" s="7"/>
      <c r="C30" s="7"/>
      <c r="D30" s="7"/>
      <c r="E30" s="7"/>
      <c r="F30" s="24"/>
      <c r="G30" s="7"/>
      <c r="H30" s="7"/>
      <c r="I30" s="24"/>
    </row>
    <row r="31" spans="1:16" ht="18" customHeight="1" x14ac:dyDescent="0.25">
      <c r="A31" s="130" t="s">
        <v>172</v>
      </c>
      <c r="B31" s="130"/>
      <c r="C31" s="130"/>
      <c r="D31" s="130"/>
      <c r="E31" s="130"/>
      <c r="F31" s="130"/>
      <c r="G31" s="130"/>
      <c r="H31" s="130"/>
      <c r="I31" s="130"/>
    </row>
    <row r="32" spans="1:16" s="8" customFormat="1" ht="10.5" customHeight="1" x14ac:dyDescent="0.25">
      <c r="A32" s="130" t="s">
        <v>170</v>
      </c>
      <c r="B32" s="130"/>
      <c r="C32" s="130"/>
      <c r="D32" s="130"/>
      <c r="E32" s="130"/>
      <c r="F32" s="130"/>
      <c r="G32" s="130"/>
      <c r="H32" s="130"/>
      <c r="I32" s="130"/>
      <c r="J32" s="14"/>
      <c r="K32" s="14"/>
      <c r="L32" s="14"/>
      <c r="M32" s="14"/>
      <c r="N32" s="14"/>
      <c r="O32" s="14"/>
      <c r="P32" s="14"/>
    </row>
    <row r="33" spans="1:16" ht="20.25" customHeight="1" x14ac:dyDescent="0.25">
      <c r="A33" s="130" t="s">
        <v>171</v>
      </c>
      <c r="B33" s="130"/>
      <c r="C33" s="130"/>
      <c r="D33" s="130"/>
      <c r="E33" s="130"/>
      <c r="F33" s="130"/>
      <c r="G33" s="130"/>
      <c r="H33" s="130"/>
      <c r="I33" s="130"/>
      <c r="J33" s="14"/>
      <c r="K33" s="14"/>
      <c r="L33" s="14"/>
      <c r="M33" s="14"/>
      <c r="N33" s="14"/>
      <c r="O33" s="14"/>
      <c r="P33" s="14"/>
    </row>
    <row r="34" spans="1:16" ht="5.25" customHeight="1" x14ac:dyDescent="0.25"/>
    <row r="35" spans="1:16" hidden="1" x14ac:dyDescent="0.25"/>
    <row r="36" spans="1:16" ht="13.5" customHeight="1" x14ac:dyDescent="0.25">
      <c r="A36" s="115" t="s">
        <v>148</v>
      </c>
      <c r="B36" s="115"/>
      <c r="C36" s="115"/>
      <c r="D36" s="115"/>
      <c r="E36" s="115"/>
      <c r="F36" s="115"/>
    </row>
  </sheetData>
  <mergeCells count="19">
    <mergeCell ref="A36:F36"/>
    <mergeCell ref="A5:A7"/>
    <mergeCell ref="A33:I33"/>
    <mergeCell ref="A32:I32"/>
    <mergeCell ref="A31:I31"/>
    <mergeCell ref="E5:E7"/>
    <mergeCell ref="F5:F7"/>
    <mergeCell ref="C16:C19"/>
    <mergeCell ref="B16:B19"/>
    <mergeCell ref="D5:D7"/>
    <mergeCell ref="C5:C7"/>
    <mergeCell ref="I5:I7"/>
    <mergeCell ref="F1:H1"/>
    <mergeCell ref="B5:B7"/>
    <mergeCell ref="H4:I4"/>
    <mergeCell ref="B3:I3"/>
    <mergeCell ref="F2:I2"/>
    <mergeCell ref="G5:G7"/>
    <mergeCell ref="H5:H7"/>
  </mergeCells>
  <pageMargins left="0.70866141732283472" right="0.70866141732283472" top="0.9842519685039370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додаток 1</vt:lpstr>
      <vt:lpstr>додаток 2</vt:lpstr>
      <vt:lpstr>додаток 3</vt:lpstr>
      <vt:lpstr>додаток 4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2015-04-10T12:34:43Z</cp:lastPrinted>
  <dcterms:created xsi:type="dcterms:W3CDTF">2012-01-01T19:26:23Z</dcterms:created>
  <dcterms:modified xsi:type="dcterms:W3CDTF">2015-04-10T12:38:33Z</dcterms:modified>
</cp:coreProperties>
</file>